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defaultThemeVersion="124226"/>
  <mc:AlternateContent xmlns:mc="http://schemas.openxmlformats.org/markup-compatibility/2006">
    <mc:Choice Requires="x15">
      <x15ac:absPath xmlns:x15ac="http://schemas.microsoft.com/office/spreadsheetml/2010/11/ac" url="D:\Alex\00 - GAGAUZIA - 2017 -  SLPA\00 - SLPA\00 - ДОКУМЕНТЫ ПО SLPA ОТ EU DELEGATION\01 - ВСЕ ДОКУМЕНТЫ ОТ EU DELEGATION\10 января 2018 - обновленный перечень от Iva Stamenova - RUS\"/>
    </mc:Choice>
  </mc:AlternateContent>
  <xr:revisionPtr revIDLastSave="0" documentId="13_ncr:1_{D78520B9-FDA9-464B-8142-D26775DEDEAD}" xr6:coauthVersionLast="32" xr6:coauthVersionMax="32" xr10:uidLastSave="{00000000-0000-0000-0000-000000000000}"/>
  <bookViews>
    <workbookView xWindow="0" yWindow="0" windowWidth="16400" windowHeight="6470" xr2:uid="{00000000-000D-0000-FFFF-FFFF00000000}"/>
  </bookViews>
  <sheets>
    <sheet name="Indicative budget" sheetId="2" r:id="rId1"/>
    <sheet name="Explanatory notes" sheetId="3" r:id="rId2"/>
  </sheets>
  <calcPr calcId="179017"/>
</workbook>
</file>

<file path=xl/calcChain.xml><?xml version="1.0" encoding="utf-8"?>
<calcChain xmlns="http://schemas.openxmlformats.org/spreadsheetml/2006/main">
  <c r="J42" i="2" l="1"/>
  <c r="I64" i="2"/>
  <c r="J64" i="2" s="1"/>
  <c r="I63" i="2"/>
  <c r="I62" i="2"/>
  <c r="I21" i="2"/>
  <c r="I20" i="2"/>
  <c r="I19" i="2"/>
  <c r="I18" i="2"/>
  <c r="I16" i="2"/>
  <c r="I13" i="2"/>
  <c r="J13" i="2" s="1"/>
  <c r="K64" i="2" l="1"/>
  <c r="K66" i="2" s="1"/>
  <c r="J66" i="2"/>
  <c r="J57" i="2"/>
  <c r="F57" i="2"/>
  <c r="F66" i="2" l="1"/>
  <c r="F43" i="2" l="1"/>
  <c r="F18" i="2"/>
  <c r="J18" i="2"/>
  <c r="F13" i="2" l="1"/>
  <c r="K13" i="2" s="1"/>
  <c r="J44" i="2"/>
  <c r="J43" i="2"/>
  <c r="K43" i="2" s="1"/>
  <c r="F44" i="2"/>
  <c r="K44" i="2" l="1"/>
  <c r="F11" i="2"/>
  <c r="J38" i="2" l="1"/>
  <c r="J35" i="2"/>
  <c r="F35" i="2"/>
  <c r="J33" i="2" l="1"/>
  <c r="F33" i="2"/>
  <c r="J23" i="2"/>
  <c r="F23" i="2"/>
  <c r="J25" i="2"/>
  <c r="F25" i="2"/>
  <c r="J52" i="2"/>
  <c r="F52" i="2"/>
  <c r="K52" i="2" l="1"/>
  <c r="K23" i="2"/>
  <c r="K25" i="2"/>
  <c r="J49" i="2" l="1"/>
  <c r="F49" i="2"/>
  <c r="F48" i="2"/>
  <c r="J48" i="2"/>
  <c r="F47" i="2"/>
  <c r="J47" i="2"/>
  <c r="J46" i="2"/>
  <c r="F46" i="2"/>
  <c r="F42" i="2"/>
  <c r="K42" i="2" s="1"/>
  <c r="J29" i="2"/>
  <c r="J30" i="2"/>
  <c r="F29" i="2"/>
  <c r="F30" i="2"/>
  <c r="K46" i="2" l="1"/>
  <c r="K49" i="2"/>
  <c r="K48" i="2"/>
  <c r="K47" i="2"/>
  <c r="K29" i="2"/>
  <c r="K30" i="2"/>
  <c r="K31" i="2" l="1"/>
  <c r="J19" i="2"/>
  <c r="F19" i="2"/>
  <c r="J21" i="2"/>
  <c r="F21" i="2"/>
  <c r="J16" i="2"/>
  <c r="F16" i="2"/>
  <c r="J11" i="2"/>
  <c r="J12" i="2"/>
  <c r="F12" i="2"/>
  <c r="K12" i="2" l="1"/>
  <c r="K11" i="2"/>
  <c r="K16" i="2"/>
  <c r="J54" i="2"/>
  <c r="F54" i="2"/>
  <c r="F10" i="2"/>
  <c r="F53" i="2"/>
  <c r="J51" i="2"/>
  <c r="F51" i="2"/>
  <c r="F38" i="2"/>
  <c r="I34" i="2"/>
  <c r="J34" i="2" s="1"/>
  <c r="J36" i="2" s="1"/>
  <c r="F34" i="2"/>
  <c r="F36" i="2" s="1"/>
  <c r="J28" i="2"/>
  <c r="F28" i="2"/>
  <c r="J24" i="2"/>
  <c r="F24" i="2"/>
  <c r="J20" i="2"/>
  <c r="F20" i="2"/>
  <c r="J58" i="2"/>
  <c r="F58" i="2"/>
  <c r="J56" i="2"/>
  <c r="F56" i="2"/>
  <c r="I15" i="2"/>
  <c r="J15" i="2" s="1"/>
  <c r="F15" i="2"/>
  <c r="I55" i="2"/>
  <c r="F55" i="2"/>
  <c r="I10" i="2"/>
  <c r="J10" i="2" s="1"/>
  <c r="J26" i="2" s="1"/>
  <c r="F59" i="2" l="1"/>
  <c r="K58" i="2"/>
  <c r="K54" i="2"/>
  <c r="K38" i="2"/>
  <c r="F26" i="2"/>
  <c r="K56" i="2"/>
  <c r="K10" i="2"/>
  <c r="K15" i="2"/>
  <c r="K24" i="2"/>
  <c r="K51" i="2"/>
  <c r="F31" i="2"/>
  <c r="J53" i="2"/>
  <c r="J59" i="2" s="1"/>
  <c r="J55" i="2"/>
  <c r="J31" i="2"/>
  <c r="K26" i="2" l="1"/>
  <c r="F60" i="2"/>
  <c r="F67" i="2" s="1"/>
  <c r="F68" i="2" s="1"/>
  <c r="K55" i="2"/>
  <c r="J60" i="2"/>
  <c r="K53" i="2"/>
  <c r="K59" i="2" s="1"/>
  <c r="K60" i="2" l="1"/>
  <c r="K67" i="2" s="1"/>
  <c r="F70" i="2"/>
  <c r="J68" i="2"/>
  <c r="K68" i="2" s="1"/>
  <c r="K69" i="2" s="1"/>
  <c r="F69" i="2"/>
  <c r="J67" i="2"/>
  <c r="J70" i="2" l="1"/>
  <c r="K70" i="2" s="1"/>
  <c r="K71" i="2" s="1"/>
  <c r="K73" i="2" s="1"/>
  <c r="J69" i="2"/>
  <c r="F71" i="2"/>
  <c r="F73" i="2" s="1"/>
  <c r="J71" i="2" l="1"/>
  <c r="J73" i="2" l="1"/>
</calcChain>
</file>

<file path=xl/sharedStrings.xml><?xml version="1.0" encoding="utf-8"?>
<sst xmlns="http://schemas.openxmlformats.org/spreadsheetml/2006/main" count="372" uniqueCount="300">
  <si>
    <t>Budget as per contract, all years</t>
  </si>
  <si>
    <t>Year 1</t>
  </si>
  <si>
    <t>Year 2</t>
  </si>
  <si>
    <t>Expenses</t>
  </si>
  <si>
    <t>Unit</t>
  </si>
  <si>
    <t># of units</t>
  </si>
  <si>
    <t>Unit rate 
(in EUR)</t>
  </si>
  <si>
    <t>Costs (in EUR)</t>
  </si>
  <si>
    <t>Costs 
(in EUR)</t>
  </si>
  <si>
    <t>Human Resources</t>
  </si>
  <si>
    <t>Salaries (gross amounts, local staff)</t>
  </si>
  <si>
    <t>1.1.1</t>
  </si>
  <si>
    <t>Technical project staff</t>
  </si>
  <si>
    <t>1.1.1.1</t>
  </si>
  <si>
    <t>Per month</t>
  </si>
  <si>
    <t>1.1.1.2</t>
  </si>
  <si>
    <t>1.1.1.4</t>
  </si>
  <si>
    <t>1.1.2</t>
  </si>
  <si>
    <t>Administrative/ support staff</t>
  </si>
  <si>
    <t>1.1.2.2</t>
  </si>
  <si>
    <t>1.1.2.3</t>
  </si>
  <si>
    <t>1.2.1.</t>
  </si>
  <si>
    <t>Per day</t>
  </si>
  <si>
    <t>Per diems for missions/travel</t>
  </si>
  <si>
    <t>Per diem</t>
  </si>
  <si>
    <t>Subtotal Human Resources</t>
  </si>
  <si>
    <t>Travel</t>
  </si>
  <si>
    <t>Subtotal Travel</t>
  </si>
  <si>
    <t>Per unit</t>
  </si>
  <si>
    <t>Subtotal Equipment and supplies</t>
  </si>
  <si>
    <t>Other costs, services</t>
  </si>
  <si>
    <t>Per contract</t>
  </si>
  <si>
    <t>Per event</t>
  </si>
  <si>
    <t>Press trips &amp; conferences, public events</t>
  </si>
  <si>
    <t xml:space="preserve">Miscellaneous  </t>
  </si>
  <si>
    <t>Subtotal Other costs, services</t>
  </si>
  <si>
    <t>All Years</t>
  </si>
  <si>
    <t xml:space="preserve">Other </t>
  </si>
  <si>
    <t>Subtotal Other</t>
  </si>
  <si>
    <t>Finance Associate (located in the Executive Committee)</t>
  </si>
  <si>
    <t>1.2.</t>
  </si>
  <si>
    <t>Costs</t>
  </si>
  <si>
    <t>Clarification of the budget items</t>
  </si>
  <si>
    <t>Justification of the estimated costs</t>
  </si>
  <si>
    <t>1. Human Resources</t>
  </si>
  <si>
    <t xml:space="preserve">10.  Provision for contingency reserve (maximum 5% of  7, subtotal of direct eligible costs of the Action) </t>
  </si>
  <si>
    <t>Supervises and manages the impementation of the financial agreement. Responsible for financial reports submitted to the EUD</t>
  </si>
  <si>
    <t>Deals with the day to day financial activities and supports the Financial manager in his/her reporting duties</t>
  </si>
  <si>
    <t>Supports the Communication Adviser and the Project Manager</t>
  </si>
  <si>
    <t>1.3.</t>
  </si>
  <si>
    <t>Per diems for the participanst in the study trips ( 2 EU regions)</t>
  </si>
  <si>
    <t>International travel (for the study trips in 2 EU regions)</t>
  </si>
  <si>
    <t>Covers the flights from/to the place of residence of the international experts to/from Gagauzia</t>
  </si>
  <si>
    <t>Covers the flights from/to the place of residence of the Adviser to/from Gagauzia</t>
  </si>
  <si>
    <t xml:space="preserve">2.1.2. </t>
  </si>
  <si>
    <t>International travel for the Communication Adviser</t>
  </si>
  <si>
    <t>2.1.</t>
  </si>
  <si>
    <t>Per return flight</t>
  </si>
  <si>
    <t>2.1.3.</t>
  </si>
  <si>
    <t>2.1.1 International travel  (for the study trips in 2 EU regions)</t>
  </si>
  <si>
    <t>2.1.2 International travel of the Communication Adviser</t>
  </si>
  <si>
    <t>3.1.1.</t>
  </si>
  <si>
    <t>3.1.2.</t>
  </si>
  <si>
    <t>Publications (procurement of services of design, editing and printing)</t>
  </si>
  <si>
    <t>4.1.Publications (procurement of services of design, editing and printing)</t>
  </si>
  <si>
    <t xml:space="preserve">Equipment </t>
  </si>
  <si>
    <t>3.Equipment and supplies</t>
  </si>
  <si>
    <t>3.1.1.Computer equipment</t>
  </si>
  <si>
    <t>The computer equipment will be used to ensure that the on-line system, the monitoring tool and the document management systems are running smoothly and are constantly updated</t>
  </si>
  <si>
    <t>3.1.2 Storage and server equipment</t>
  </si>
  <si>
    <t>4. Other costs, services</t>
  </si>
  <si>
    <r>
      <rPr>
        <b/>
        <sz val="10"/>
        <rFont val="Calibri"/>
        <family val="2"/>
        <scheme val="minor"/>
      </rPr>
      <t>2. Travel</t>
    </r>
    <r>
      <rPr>
        <b/>
        <vertAlign val="superscript"/>
        <sz val="10"/>
        <rFont val="Calibri"/>
        <family val="2"/>
        <scheme val="minor"/>
      </rPr>
      <t>6</t>
    </r>
  </si>
  <si>
    <r>
      <t xml:space="preserve"> 1. Budget for the Action</t>
    </r>
    <r>
      <rPr>
        <b/>
        <vertAlign val="superscript"/>
        <sz val="12"/>
        <rFont val="Calibri"/>
        <family val="2"/>
        <scheme val="minor"/>
      </rPr>
      <t>1</t>
    </r>
  </si>
  <si>
    <t>4.2.</t>
  </si>
  <si>
    <t>Software development</t>
  </si>
  <si>
    <t>4.2.1.</t>
  </si>
  <si>
    <t>4.2.2.</t>
  </si>
  <si>
    <t>4.2 Software development</t>
  </si>
  <si>
    <t>Per Contract</t>
  </si>
  <si>
    <t>4.2.3.</t>
  </si>
  <si>
    <t>4.1.</t>
  </si>
  <si>
    <t>4.</t>
  </si>
  <si>
    <t>4.3.</t>
  </si>
  <si>
    <t>Costs of conferences/seminars/meetings</t>
  </si>
  <si>
    <t>The costs cover the travel of the participants, refreshment drinks and food; technchal/meeting facilities if such are needed</t>
  </si>
  <si>
    <t>The costs cover hiring of  technchal and meeting facilities, promotional materials and welcome dinner</t>
  </si>
  <si>
    <t>4.4.</t>
  </si>
  <si>
    <t>5.1.</t>
  </si>
  <si>
    <t>Organising promotional and communication events at local, regional and national level</t>
  </si>
  <si>
    <t>5.2.</t>
  </si>
  <si>
    <t>5.</t>
  </si>
  <si>
    <t>5.1. Small infrastructure grant scheme</t>
  </si>
  <si>
    <t>5.Other</t>
  </si>
  <si>
    <t>Communication and Visibility actions</t>
  </si>
  <si>
    <t>1.3.3.</t>
  </si>
  <si>
    <t>1.3.2.</t>
  </si>
  <si>
    <t>1.3.1.</t>
  </si>
  <si>
    <t>1.1.1.1.Project Manager (national expert located in the Executive Committee)</t>
  </si>
  <si>
    <r>
      <t xml:space="preserve">  </t>
    </r>
    <r>
      <rPr>
        <b/>
        <sz val="10"/>
        <rFont val="Calibri"/>
        <family val="2"/>
        <scheme val="minor"/>
      </rPr>
      <t xml:space="preserve"> 1.1.2 Administrative/ support staff </t>
    </r>
  </si>
  <si>
    <r>
      <rPr>
        <b/>
        <sz val="10"/>
        <color theme="1"/>
        <rFont val="Calibri"/>
        <family val="2"/>
        <scheme val="minor"/>
      </rPr>
      <t>1.3 Per diems for missions/travel</t>
    </r>
    <r>
      <rPr>
        <b/>
        <vertAlign val="superscript"/>
        <sz val="10"/>
        <color theme="1"/>
        <rFont val="Calibri"/>
        <family val="2"/>
        <scheme val="minor"/>
      </rPr>
      <t>5</t>
    </r>
  </si>
  <si>
    <t>Evaluation of the project activities</t>
  </si>
  <si>
    <t>4.5.</t>
  </si>
  <si>
    <t xml:space="preserve">11. Total eligible costs (9+10) </t>
  </si>
  <si>
    <r>
      <t xml:space="preserve">12. - Taxes </t>
    </r>
    <r>
      <rPr>
        <vertAlign val="superscript"/>
        <sz val="10"/>
        <rFont val="Calibri"/>
        <family val="2"/>
        <scheme val="minor"/>
      </rPr>
      <t xml:space="preserve">11
</t>
    </r>
    <r>
      <rPr>
        <sz val="10"/>
        <rFont val="Calibri"/>
        <family val="2"/>
        <scheme val="minor"/>
      </rPr>
      <t xml:space="preserve">      - Contributions in kind </t>
    </r>
    <r>
      <rPr>
        <vertAlign val="superscript"/>
        <sz val="10"/>
        <rFont val="Calibri"/>
        <family val="2"/>
        <scheme val="minor"/>
      </rPr>
      <t>12</t>
    </r>
  </si>
  <si>
    <r>
      <t>13. Total accepted</t>
    </r>
    <r>
      <rPr>
        <b/>
        <vertAlign val="superscript"/>
        <sz val="10"/>
        <rFont val="Calibri"/>
        <family val="2"/>
        <scheme val="minor"/>
      </rPr>
      <t xml:space="preserve">11 </t>
    </r>
    <r>
      <rPr>
        <b/>
        <sz val="10"/>
        <rFont val="Calibri"/>
        <family val="2"/>
        <scheme val="minor"/>
      </rPr>
      <t>costs of the Action (11+12)</t>
    </r>
  </si>
  <si>
    <t>7.</t>
  </si>
  <si>
    <t>8.</t>
  </si>
  <si>
    <t xml:space="preserve"> Indirect costs (maximum 7% of  7, subtotal of direct eligible costs of the Action)</t>
  </si>
  <si>
    <t>9.</t>
  </si>
  <si>
    <t>10.</t>
  </si>
  <si>
    <t>11.</t>
  </si>
  <si>
    <t>12.</t>
  </si>
  <si>
    <t>13.</t>
  </si>
  <si>
    <t>Total eligible costs of the Action, excluding reserve (7+ 8)</t>
  </si>
  <si>
    <t>Total 1-4:</t>
  </si>
  <si>
    <t>Subtotal direct eligible costs of the Action (1-5)</t>
  </si>
  <si>
    <t>Lap top computer equipment (including Office software,text processing, spread-sheet calculation, presentation etc.)</t>
  </si>
  <si>
    <t>3.1.3.</t>
  </si>
  <si>
    <t xml:space="preserve">Storage and server equipment </t>
  </si>
  <si>
    <t xml:space="preserve">The redundant server, storage and backup equipment will ensure that  on-line system, the monitoring tool and the document management systems are running smoothly </t>
  </si>
  <si>
    <t>Support printing of visibility and other activity related materials, support the implementation of the document management system</t>
  </si>
  <si>
    <t>Communication and Public partnerships Adviser (international, located in the Executive Committee), fee inclusive of DSA</t>
  </si>
  <si>
    <r>
      <rPr>
        <b/>
        <sz val="10"/>
        <color theme="1"/>
        <rFont val="Calibri"/>
        <family val="2"/>
        <scheme val="minor"/>
      </rPr>
      <t>1.1 Salaries (gross salaries including social security charges and other related costs, local staff)</t>
    </r>
    <r>
      <rPr>
        <b/>
        <vertAlign val="superscript"/>
        <sz val="10"/>
        <rFont val="Calibri"/>
        <family val="2"/>
        <scheme val="minor"/>
      </rPr>
      <t>4</t>
    </r>
  </si>
  <si>
    <t>The role of the project coordinator (staff of the Executice committee) will be to ensure that all project activities are implemented in close collaboration and active participation of the staff of the executive committee. The coordinator will be also responsible for the allocation of space/resources requiredfrom the Executive Committee for the implementation of the project activities</t>
  </si>
  <si>
    <t>1.2 Long/short term national/international experts</t>
  </si>
  <si>
    <t>The role of the consultants will be to jointly with the ATU Gagauzia Executive respective departments: 1) conduct legal screening and ensure compliance of the local legislation with the national legal framework; 2) support the conduct public consultations with interested stakeholders; 3) elaborate  feasibility studies, best practices reviews etc.;</t>
  </si>
  <si>
    <t>The role of the consultant will be to jointly with the Executive committee conduct functional analysis, propose recommendations for improvement and develop institutional development plans</t>
  </si>
  <si>
    <t>1.3.2 Per diems for the participants of the study trips</t>
  </si>
  <si>
    <t>Covers the costs for the creation of the on-line platform, training of the staff of the Executive Committee on how to use it and how to upload/edit etc. information (up to 10 key users), as well as testing and adjusting. The maintainance and hosting  should last at least 2 years.</t>
  </si>
  <si>
    <t xml:space="preserve">Covers the costs for the creation of the monitoring tool, training of the staff of the Executive Committee on how to use it and how to upload/edit etc. information;testing and adjusting; maintainance for at least 2 years. </t>
  </si>
  <si>
    <t>Covers the costs for the implementation, configurations, rolling out of the document management system, maintainance (for at least 2 years) and training of the staff of the Executive Committee on how to use the system ( min. 20 people up to 5 days)</t>
  </si>
  <si>
    <t>4.3.Evaluation of the project activities</t>
  </si>
  <si>
    <t>The contract will cover independent assessment of the efficiency and effectiveness of the money spent under the EU grant</t>
  </si>
  <si>
    <t>4.5.1.</t>
  </si>
  <si>
    <t>4.5.3.</t>
  </si>
  <si>
    <t>4.6.</t>
  </si>
  <si>
    <t>The costs cover the travel of the participants, refreshment food and drinks; printing materials, technchal/meeting facilities if such are needed</t>
  </si>
  <si>
    <t xml:space="preserve"> Promotional video and promotional materials</t>
  </si>
  <si>
    <t xml:space="preserve">Annex 3. Budget for the Action (24 months) </t>
  </si>
  <si>
    <t>Multifunctional copier/printer (including assessoaries and tonner for 2 years operation)</t>
  </si>
  <si>
    <t>Long-term national consultants for Component 1. Better participation in the national decision making and planning processes</t>
  </si>
  <si>
    <t>Short term international consultant for Component 2.1 Facilitate wider information dissemination, related to the applicable legal framework, administrative processes, business opportunities etc.</t>
  </si>
  <si>
    <t>National short term legal consultant for Component 2.1 Facilitate wider information dissemination, related to the applicable legal framework, administrative processes, business opportunities etc.</t>
  </si>
  <si>
    <t>Short term international consultant for Component 2.3 Establishing of monitoring tools, tracking the performance of the donor and state aid funded projects.</t>
  </si>
  <si>
    <t>Short term international consultants for Component 4.1  Conducting functional analysis of the work processes/procedures and elaboration of institutional development strategies.</t>
  </si>
  <si>
    <t>Short-term international consultant for Component  1.2 Improving the quality of draft legislation submitted to the National Parliament</t>
  </si>
  <si>
    <t xml:space="preserve">Per diems for international experts: components 1.2; 2.1; 2.3; 4.1 ( in line with standard EU DSA allowance) </t>
  </si>
  <si>
    <t xml:space="preserve">International travel for the international short term experts:component 1.2; 2.1; 2.3; 4.1 </t>
  </si>
  <si>
    <t>Creation and maintenance of the on-line platform under Component 2.1 (2 years hosting included)</t>
  </si>
  <si>
    <t xml:space="preserve">Development of the monitoring tool under Component 2.3 </t>
  </si>
  <si>
    <t>Implementation, configurations, rolling out of the document management system under Component 4.2.</t>
  </si>
  <si>
    <t>Meetings of the established focal point network under Component 1.1</t>
  </si>
  <si>
    <t>Joint workshops, roundtables, sectorial working groups ( ATU Gagauzia and central authorities legal experts) related to specific draft legislation to be adopted at local/central level under Component 1.2</t>
  </si>
  <si>
    <t>Conferences, workshops and working group meetings with regional and national counterparts under Component 5.1 and Component 5.2</t>
  </si>
  <si>
    <t>International business forum under Component 5.1</t>
  </si>
  <si>
    <t>Translate information for the on-line platform and ensure that all posted information is available at least in Russian, Romanian and English)</t>
  </si>
  <si>
    <t>Public Procurement Officer, staff of the Executive Committee</t>
  </si>
  <si>
    <t>4.5.2.</t>
  </si>
  <si>
    <t>4.5.4.</t>
  </si>
  <si>
    <t>4.6.1.</t>
  </si>
  <si>
    <t>4.7.</t>
  </si>
  <si>
    <t>4.5. Costs of seminar/conferences/meetings</t>
  </si>
  <si>
    <t>4.6. Communication and Visibility costs</t>
  </si>
  <si>
    <t xml:space="preserve">4.6.1.Press trips &amp; conferences, public events, </t>
  </si>
  <si>
    <t xml:space="preserve">1.3.1 Per diems for international experts on component 1.2; 2.1; 2.3; 4.1 ( in line with standard EU DSA allowance) </t>
  </si>
  <si>
    <t xml:space="preserve">2.1.3 International travel for the international short term experts:component 1.2; 2.1; 2.3; 4.1 ( in line with standard EU DSA allowance)  </t>
  </si>
  <si>
    <t>4.2.1. Creation and  maintenance of the on-line platform under Component 2.1 </t>
  </si>
  <si>
    <t>4.2.2.Development of the monitoring tool under Component 2.3 The tool should be compatible and available on the on-line platform, established under 2.1;</t>
  </si>
  <si>
    <t>4.5.1. Meetings of the established focal point network under Component 1.1</t>
  </si>
  <si>
    <t>4.5.3.Conferences, workshops and working group meetings with regional and national counterparts under Component 5.1 and Component 5.2.</t>
  </si>
  <si>
    <r>
      <rPr>
        <sz val="10"/>
        <rFont val="Calibri"/>
        <family val="2"/>
        <scheme val="minor"/>
      </rPr>
      <t>4.5.4.International business forum under Component 5.1</t>
    </r>
    <r>
      <rPr>
        <sz val="10"/>
        <rFont val="Arial"/>
        <family val="2"/>
      </rPr>
      <t xml:space="preserve"> </t>
    </r>
  </si>
  <si>
    <t>SME grants scheme</t>
  </si>
  <si>
    <t>Project Manager (national expert located in the Executive Committee) (full time)</t>
  </si>
  <si>
    <t>1.1.1.5.</t>
  </si>
  <si>
    <t>Russian-English-Romanian (Gagauzian) Translators/Interpretors</t>
  </si>
  <si>
    <t>Short-term national consultant for Component  1.3. Improving the quality of draft programs and strategies of ATU Gagauzia</t>
  </si>
  <si>
    <t>per contract</t>
  </si>
  <si>
    <t>Small infrastructure scheme (works)</t>
  </si>
  <si>
    <t>Small infrastructure scheme (supervision)</t>
  </si>
  <si>
    <t>per unit</t>
  </si>
  <si>
    <t xml:space="preserve">per contract </t>
  </si>
  <si>
    <t>EU DEL comments</t>
  </si>
  <si>
    <t>for all salaries, please insert here the justification, on what the salary is based</t>
  </si>
  <si>
    <t>in case of part time please specify the full time salary which is the basis for calculation</t>
  </si>
  <si>
    <r>
      <t>please  justify the salary of the communication adviser, is this position part of the organisations structure and is there any salary scale forseen already
if this post is going to be external consultant subcontracted, please move it to section 4. "</t>
    </r>
    <r>
      <rPr>
        <b/>
        <sz val="11"/>
        <color theme="1"/>
        <rFont val="Calibri"/>
        <family val="2"/>
        <scheme val="minor"/>
      </rPr>
      <t>other costs"</t>
    </r>
  </si>
  <si>
    <t>justication of the salary for 1.1.1.5 to be included here</t>
  </si>
  <si>
    <t>justification of the salary to be included here</t>
  </si>
  <si>
    <t>please correct the time involvment for this post and add salary justification</t>
  </si>
  <si>
    <r>
      <rPr>
        <i/>
        <sz val="11"/>
        <color theme="1"/>
        <rFont val="Calibri"/>
        <family val="2"/>
        <scheme val="minor"/>
      </rPr>
      <t>For all the budget section:</t>
    </r>
    <r>
      <rPr>
        <sz val="11"/>
        <color theme="1"/>
        <rFont val="Calibri"/>
        <family val="2"/>
        <scheme val="minor"/>
      </rPr>
      <t xml:space="preserve">
please keep only international experts under this section. Please also keep the title of the section as per the template: "Salaries (gross salaries including social security charges and other related costs, expat/int. staff)". For the national experts in case they are external staff hired for this project please move to section 4 "</t>
    </r>
    <r>
      <rPr>
        <b/>
        <sz val="11"/>
        <color theme="1"/>
        <rFont val="Calibri"/>
        <family val="2"/>
        <scheme val="minor"/>
      </rPr>
      <t>Other costs</t>
    </r>
    <r>
      <rPr>
        <sz val="11"/>
        <color theme="1"/>
        <rFont val="Calibri"/>
        <family val="2"/>
        <scheme val="minor"/>
      </rPr>
      <t>". Please also justify the salaries for each line, on what it is based.</t>
    </r>
  </si>
  <si>
    <t>please add justification</t>
  </si>
  <si>
    <t>please rename the heading title as per template: "Local (staff assigned to the Action)" and add calculation of costs, based on number of participants, days, etc; and  breakdown of costs included; is it per month?</t>
  </si>
  <si>
    <t>General comment for all the section 2 - please provide justificaiton for the calculation of the ticket price</t>
  </si>
  <si>
    <t>General comment for all the section 3 - please add the minimum technical specifications and the breakdown of accessories included and the price justification (e.g. based on average market price, offers from providers, etc)</t>
  </si>
  <si>
    <t>please add on what is the price based on, justify the cost estimation</t>
  </si>
  <si>
    <t>please add on what is the price based on, justify the cost estimation (for all sub-lines)</t>
  </si>
  <si>
    <t>please re-name "Expenditure verification / Audit"</t>
  </si>
  <si>
    <t>for all sub-lines - please add justification of the costs per event and the breakdown (what is included and the average prices)</t>
  </si>
  <si>
    <t>please revise budget headings for 4.6.2 and 4.6.3, please add justification of the costs per event and the breakdown (what is included and the average prices)</t>
  </si>
  <si>
    <t>please add more details and link to the activities in the description of the action, how was the cost calculated and explain why is it covering 50% of the action value</t>
  </si>
  <si>
    <t xml:space="preserve">please add more details and link to the activities in the description of the action, how was the cost calculated </t>
  </si>
  <si>
    <t>please include justification for 5.3, by reffering to the activity in the DoA</t>
  </si>
  <si>
    <t xml:space="preserve">in case of part time please specify the full time salary which is the basis for calculation; </t>
  </si>
  <si>
    <t>4.7.1</t>
  </si>
  <si>
    <t>Salaries (gross salaries including social security charges and other related costs, expat/int. staff)</t>
  </si>
  <si>
    <t>4.7.2.</t>
  </si>
  <si>
    <t xml:space="preserve">1.2.2. </t>
  </si>
  <si>
    <t>1.2.3.</t>
  </si>
  <si>
    <t>1.2.4.</t>
  </si>
  <si>
    <t>please specify how did you calculate the per diems for 2 EU MS (e.g average per diem rate for EU MS)</t>
  </si>
  <si>
    <t>Local (staff assigned to the Action)</t>
  </si>
  <si>
    <t>4.4.Expenditure verification / Audit</t>
  </si>
  <si>
    <t>Expenditure verification / Audit</t>
  </si>
  <si>
    <t>4.6.2.Printing of promotional materials plus promotional video</t>
  </si>
  <si>
    <t>5.3.</t>
  </si>
  <si>
    <t>Candidate to Public Procurement Officer position – 4600 lei (225 EURO), (salary level 13, stage of salary I, according to salary grid).</t>
  </si>
  <si>
    <t>24 moths, full time.The position should be advertised in local and national media and given on compatitative bases through CV reveiew and interviews (with participatio of EUD representative).The proposed salary is the average low as paid under other donor projects.</t>
  </si>
  <si>
    <t>1 international expert, 60 days ( the position should be advertised on EU development jobs website/s). The salary is the average as known that is paid by other donor projects.</t>
  </si>
  <si>
    <t>2 international experts, 50 days each ( the position should be advertised on EU development jobs website/s). Calculated on fees average as paid by donor projects</t>
  </si>
  <si>
    <t>1 international expert, 50 days ( the position should be advertised on EU development jobs website/s). Calculated on average fees as paid by donor projects.</t>
  </si>
  <si>
    <t>1 local expert, 60 days.The position should be advertised in local and national media and given on compatitative bases through CV reveiew and interviews.Calculated on average fees paid by donor projects.</t>
  </si>
  <si>
    <t>1.3.3. Local (staff assigned to the Action)</t>
  </si>
  <si>
    <t>Cover the accomodation, transport and other living costs for the trainees to be sent from Comrat to Chisinau</t>
  </si>
  <si>
    <t>22 return flights to 2 EU countries;22 roundtrip tickets for selected participants from Chisinau to Vienna and from Vienna to Brussels and back to Chisinau. Calculated based on previous experience by applicant (it is combined price Chisinau Vienna, and Vienna - Brussels - Chisinau)</t>
  </si>
  <si>
    <t>6 international experts, 16 flights from EU Member State to Chisinau. Calculated on average price for flights from Western/Central Europe to Chisinau.</t>
  </si>
  <si>
    <t xml:space="preserve">4.7.4. </t>
  </si>
  <si>
    <t>4.7.5.</t>
  </si>
  <si>
    <t>4.7.3.</t>
  </si>
  <si>
    <t>4.6.2.</t>
  </si>
  <si>
    <t>Communication  and project support Associate (Located in the Executive Committee) staff of the Exec Committee</t>
  </si>
  <si>
    <t>Financial Manager (80%)</t>
  </si>
  <si>
    <t>Project Coordinator</t>
  </si>
  <si>
    <t xml:space="preserve">   1.1.1 Technical project staff</t>
  </si>
  <si>
    <t>Given the complexity of the grant and the numerous activities included in the support actions, a full time project manager is needed to ensure the organisation and implementation of the envisioned activities</t>
  </si>
  <si>
    <t>1.1.1.3.Financial Manager, staff of the Executive Committee (80%)</t>
  </si>
  <si>
    <t>1.1.1.4. Public procurement officer, staff of the Executive Committee (full time)</t>
  </si>
  <si>
    <t xml:space="preserve">responsible for the preparation, organisation and follow up of tenders. </t>
  </si>
  <si>
    <t xml:space="preserve">1.1.2.1.Communication  and project support Associate (staff of the Executive Committee) </t>
  </si>
  <si>
    <t>1.1.2.2.Russian-English-Romanian (Gagauzian) Translators</t>
  </si>
  <si>
    <t>1.2.1. Short-term international consultant for Component  1.2  Improving the quality of draft legislation submitted to the National Parliament</t>
  </si>
  <si>
    <t>The role of the consultant will be to support the elaboration of a procedure defining the interactions between the Executive Committee and People’s Assembly as refers to the initiation of legislative acts and provide training for respectve beneficiaries</t>
  </si>
  <si>
    <t>1.2.2. International short term consultants for Component 2.1 Facilitate wider information dissemination, related to the applicable legal framework, administrative processes, business opportunities etc.</t>
  </si>
  <si>
    <t>The role of the international consultants will be to draft the technical specifications and the tender dosiers for: 1) on-line platform; 2) document management system; 3) monitoring tool; 4) the centralised server and backup environment on which the document management system has to run; 5) technical specifications and tender dosiers for laptop environment. In addition, the expert/s will carry out analysis of the document flow in the Executive Committee</t>
  </si>
  <si>
    <t>2 international expert, 90 days althogether in the period of 3 months( the position should be advertised on EU development jobs website/s). Calculated  average fees paid by EU and other donor projects.</t>
  </si>
  <si>
    <t>1.2.3. International short term consultant for Component 2.3 Establishing of monitoring tools, tracking the performance of the donor and state aid funded projects.</t>
  </si>
  <si>
    <t>The role of the consultant will be to: 1) elaborate a study on the international best  practices on how the work of public administration is monitored along with examples on monitoring and tracking the performance of the donor and state aid funded projects.  2) create a concept for elaboration of monitoring tool to track the activities of the Executive Committee and the performance of the donor and state aid funded projects. 3)elaborate a study on the international best practices on local participatory budgeting and budget transparency initiatives; 4) elaborate a concept on how these practices can be applied at the level of ATU Gagauzia;</t>
  </si>
  <si>
    <t xml:space="preserve">1.2.4. International short term consultants for Component 4.1  Conducting functional analysis of the work processes/procedures and elaboration of institutional development strategies. </t>
  </si>
  <si>
    <t>Cover the daily expenses and local travel of the international consultants for the w/days in Comrat</t>
  </si>
  <si>
    <t>5 international experts, 392 w/days ( some of the work can be home based).For international experts 280 wd are foreseen in the budget, therefore 392 per diems are necessary (5/7 formula applies)</t>
  </si>
  <si>
    <t>Cover the daily expenses during the study trips, including local transportation</t>
  </si>
  <si>
    <t>20 participants (10 for each study trip,where 5 from central authorities and 5 from ATU Gagauzia), 2 study trips to EU regions, 3-4 days each ( excluding travel). Caculated on average per diem rate for EU MS.</t>
  </si>
  <si>
    <t>20 people* 1trainership*per one month; an average estimate of what is usually paid by the Executive Committee for such type of activity is 700 EUR (including travel Comrat-Chisinau-Comrat; daily subsistance allowance and hotel accomodation)</t>
  </si>
  <si>
    <t>The strudy trips are envisaged to take place in regions with similar devolution of powers (e.g Belgium, Germany)</t>
  </si>
  <si>
    <t>8 flights from EU Member State to Chisinau. The exact price will be determined once the international expert is hired and his/her place of origin is established. Currently it is calculated as an average price from Western/Central Europe countries to Chisinau</t>
  </si>
  <si>
    <t>14 computers to complement the IT equipment of the Executive Committee and to facilitate the work of the Project Coordinator, the Communication adviser and the 2 translators. The minimum requirements of the  computers are: CPU-i5, 8Gb RAM, 500Gb HDD, OS Windows 8, MS Office, Antivirus, mouse.An average set will cost EUR 700. The set will include a laptop the necessary accessories and the necessary software.</t>
  </si>
  <si>
    <t>centralised data management infrastructure. The minimum requirments for the storage server are: Support for minimum 400 SSD
Minimum 27 TB  raw capacity installed on SSD drives,RAID 0,1,5,6,2 controllers installed , expandable to 4 Min 128  GB installed, expandable to 512 GB in the maximal configuration; 
Scalable up to  minimum 16 ports FC 16 Gb/s or 8 ports 10Gb/s iSCSI or 8 ports 10Gb/s FcoE. 
The minimum requirements for the server are:2 x 400 GB Enterprise SSD SAS 12 G HDD, Raid 1,5,6,10; 256 GB DDR4 Ram;
Redundant power supply; 2 x single-port 16Gb HBA for FC storage connection for redundancy;
2 x Dual-port 10 Gbit Ethernet adapter;
1 x Quad-port 1 Gbit Ethernet adapter;
Including software for both servers. Short internet market survey shows average prices ranging from EUR 50,000 to EUR 20, 000 depending on parameters.</t>
  </si>
  <si>
    <t>3.1.3. Multifunctional copier/printer (including accessoaries and tonner for 1 year operation)</t>
  </si>
  <si>
    <t>2 multifunctional printers (minimum requirements: Print, Copy, Scan, Fax, Colour printer, All paper sizes; connectivity-AirPrint, Networ, USB, Wireless; up to 300,000 pages, Users - at least 30 users).The market survey shows average price for Business Network Mutltifuncitional printers including tonner and accessories EUR  7,500 (e.g. HP).</t>
  </si>
  <si>
    <t>The design, language proffing and printing for the following publications(the list is not exhausive): 1)Public consultation guidelines for the public officials; 2 public consultation guidelines for citizens/business; 3) study of the international best  practices on monitoring the work of the public administration, including the guidelines on how to use the newly created monitoring tool; 4) study on the international best practices on local participatory budgeting and budget transparency initiatives, along with the proposals on how this can be done in ATU Gagauzia; 5) guidelines on how to use the newly established on-line platform; 6) guidelines on administrative procedures applicable to citizens and business</t>
  </si>
  <si>
    <t>min 5 publications: publication 1: min 250 copies; publication 2: min 500 copies; publication 3: min 500 copies; publication 4: min 300 copies; publication 5: min. 1000 copies; publication 6: min. 1000 copies. Design per publication: EUR 900; profreading  per page ( Russian, English, Romanian) - EUR 100/language (average price in Moldova); Printing: approx. EUR 3 per page (average price in Moldova) .  One company will be contracted for all publications produced under the Action.</t>
  </si>
  <si>
    <t>1 contract procured following the EU procurement procedures. The payment must be disbursed in transhes (depending on the different stage of development/implementation). The price is based on the price incurred by central authorities whist developing and maintaining similar on-line platforms.</t>
  </si>
  <si>
    <t>1 contract procured following the EU procurement procedures. The payment must be disbursed in transhes ( depending on the different stage of development/implementation). The price is based on the price incurred by central authorities whist developing monitoring tool for e.g. inspection system</t>
  </si>
  <si>
    <t>4.2.3.Implementation, configurations, rolling out of the document management system under Component 5.4.2. The system should be compatible with the one used by the central authorities in Moldova and should facilitate the exchange of documents between the parties</t>
  </si>
  <si>
    <t>1 contract procured following the EU procurement procedures. The payment must be disbursed in transhes (depending on the different stage of development/implementation). The price is calculated on the basis of costs incurred by the central authorities whist implemeting, configuring and rollig out of the documentary management system.</t>
  </si>
  <si>
    <t>independent international company/experts, 1 contract. Calculated on the basis of experience of other donor projects</t>
  </si>
  <si>
    <t>Audit costs. A local company will be contracted for expenditure verification.</t>
  </si>
  <si>
    <t>Caluclated on the basis of previous experience of the applicant</t>
  </si>
  <si>
    <t>15 meetings attended at average between 15-20 people; The average cost of one participant at the meetings is 15 Euro. Calculated on average 15 persons*15 days * 13 Euro = 3 000 Euro. That include: venue, coffee breaks, lunch, travel reimbursement.</t>
  </si>
  <si>
    <t>4.5.2. Joint workshops, roundtables, sectorial working groups (ATU Gagauzia and central authorities legal experts) related to specific draft legislation to be adopted at local/central level under Component 1.2</t>
  </si>
  <si>
    <t>The costs cover the travel of the participants, refreshment drinks and food;printing materials, technchal/meeting facilities if such are needed.</t>
  </si>
  <si>
    <t>8 meetings attended at average between 20 and 30 people; 18 meetings with participants ranging from 20 to 80 people; The average cost of one participant at the workshop is 19 Euro. Calculated on average 30 persons*18 days * 20 Euro = 10 800 Euro. That include: venue, coffee breaks, lunch, travel reimbursement.</t>
  </si>
  <si>
    <t>18 meetings with participants ranging from 20 to 80 people; The average cost of one participant at the workshop is 19 Euro. Calculated on average 30 persons*18 days * 20 Euro = 10 800 Euro. That include: venue, coffee breaks, lunch, travel reimbursement.</t>
  </si>
  <si>
    <t>30 events including public consultations and all public events to be organised.All public events should follow the reqirements of the EU visibility guidelines;
The average cost of one participant at the public event/press trip is 15 Euro. 20 participants *15 EUR *20 events   = 6000 Euro. That include: Venue - 100 EUR; fourchette 20*10 Euro=200;</t>
  </si>
  <si>
    <t>Banners, billboards,pens, information booklets etc.
The cost covers the elaboration of promotional materials and promotional  video and its broadcasting.The aim of the materials/video is to promote the business opportunities of ATU Gagauzia and Moldova as well as EU visibility.</t>
  </si>
  <si>
    <t>All public events should follow the reqirements of the EU visibility guidelines; 
1 promotional video (development and broadcasting is calculated on Moldova average price of EUR 15 000) and sets of promotional materials, including banners - EUR 600, 2 billboards (EUR 1000 each), signes for the infrastructure projects (EUR 200 per projects), pens ( 500 pieces x EUR 1), notebooks (500 pieces x EUR 1)  production of booklets, leaflets (average 500 copeies x EUR 3 each)</t>
  </si>
  <si>
    <t>4.7.1 Communication and Public Partnerships Adviser (international expert, located in the Executive Committee)</t>
  </si>
  <si>
    <t>The role of the Communication and Public Partnerships Adviser is to advise, facilitate and implement the communication and coordination activities envision under the funding support. He/she will be also tasked with the elaboration of comprehensive communication strategy and communication policy of ATU Gagauzia. The adviser will also play a key role in facilitating the dialogue between Chisinau and Comrat and will be involved in promotion of transparency and accountability initiatives</t>
  </si>
  <si>
    <t>4.7.2.Finance Associate (located in the Executive Committee)</t>
  </si>
  <si>
    <t>4.7.3. Long term national consultants for Component 1. Better participation in the national decision making and planning processes and Component 5.1 Exchange of best practices and experiences with regional, national and international stakeholders</t>
  </si>
  <si>
    <t>4.7.4. Short-term national consultant for Component  1.3. Improving the quality of draft programs and strategies of ATU Gagauzia</t>
  </si>
  <si>
    <t>The role of the national consultant will be to support the Executive Committee in improving the quality of draft programmes and strategies; to finetune and make coherent the text and identified gaps in planning and budgeting</t>
  </si>
  <si>
    <t xml:space="preserve">1 national expert, 60 days. The position will be advertised in local and national media. Calculated on average fees paid by donor projects. </t>
  </si>
  <si>
    <t>4.7.5. National short term legal consultant for Component 2.1 Facilitate wider information dissemination, related to the applicable legal framework, administrative processes, business opportunities etc.</t>
  </si>
  <si>
    <t>The role of the consultant will be: 1)  to elaborate a comprehensive list of all the information that should be published on the website of the Executive Committee ( following the Moldovan legislation and the international best practices for provision of information) 2) advise on how the content should be presented; 3) elaborate public consultation guidelines for the public officials (1 doc internal procedures) and for the interested stakeholders (1 doc for civil society and business)</t>
  </si>
  <si>
    <t>developed in accordance with the requirements of the DoA (activity 13); Most of the priority projects of local public authorities in ATU Gagauzia on the basis of their local development strategies are small scale infrastructure (e.g. renovation/rehiabilitation of water supply and sanitation, renovation of kindergartens, renovation of cultural/sports facilities, village roads, etc.). From previous experience of the applicant the average size of project proposals from local authories are in the range of EUR 120,000 - EUR 30, 000 depending on the size of the community. Based on previous experience the works contracts will be oraganised per lots - water and sanitation; kindergartens and cultural/sport facilities; road infrastructure.</t>
  </si>
  <si>
    <t>The projects will be selected on competitive basis further to the criteria described in the DoA. Initial estimation to allocate maximum EUR 45,000 per project. The allocation of the small scale infrastructure presented 30% of the budget of the Action.</t>
  </si>
  <si>
    <t>5.2. Small infrastructure supervision</t>
  </si>
  <si>
    <t>According to national legislation and PRAG (FIDIC) supervision of works is obligatory.</t>
  </si>
  <si>
    <t>10% of the overall construction value</t>
  </si>
  <si>
    <t xml:space="preserve">5.3. SME Grant schemes </t>
  </si>
  <si>
    <t xml:space="preserve">Developed in accordance with the requirements of the DoA (activity 14); On the basis of previous experience of the applicant with similar criteria, 150 applications were received from start-ups and existing businesses with resulting 90 jobs created. </t>
  </si>
  <si>
    <t>With  maximum EUR 20,000 representing EU contribution ( 80 %) for existing business could be allocated per project.A n average of 25 initiatives projects are foreseen. Co-financing from applicant is foreseen to be sought. Such size of grant could generate in a business on average 5 jobs.</t>
  </si>
  <si>
    <t>24 months, full time.The position should be advertised in local and national media and given on competitive basis through CV reveiew and interviews (with the participation of EUD representative). The price is an average we are aware is paid by other donor projects.</t>
  </si>
  <si>
    <t>24 months, full time.       
Candidate to Project Manager position – 8700 lei (425 EURO), (as a responsible person according to the Decree of Government of Republic of Moldova №331 from May 28, 2012.);</t>
  </si>
  <si>
    <t>24 months, 100%.Candidate to Communication and project support associate position – 4600 lei (225 EURO), (salary level 13, stage of salary I, according to salary grid).</t>
  </si>
  <si>
    <t xml:space="preserve">1.1.1.2.Project Coordinator, staff of the Executive Committee </t>
  </si>
  <si>
    <t>24 months, 80% part time. Candidate to Financial Manager position – 5040 lei (246 EURO), (salary level 11, stage of salary V, according to salary grid)</t>
  </si>
  <si>
    <t xml:space="preserve">24 months, 2 translators full time (Russian-Romanian and Russian-English) + Gagauzian.The position should be advertised in local and national media and given on competitive basis through CV reveiew and interviews. </t>
  </si>
  <si>
    <t>2 event. Calculated on the basis of applicant experience in organising the international business forum 2016. The costs included business breakfast for 100 participants (costs for catering, room rental, room decoration, name tags), facility rental (projectors, interpretors, promotional material), lunch and welcome dinner for 100 -200 participants.</t>
  </si>
  <si>
    <t>200 w/days in 20 months. The fee is inclusive of the DSA. The position should be advertised on EU development jobs website/s and given on compatitative bases through CV reveiew and interviews (with the participation of EUD representative). The proposed salary is the average low as paid under other donor projects.</t>
  </si>
  <si>
    <t>7 local experts hired for 20 months. The position should be advertised in local and national media and given on competitative bases through CV reveiew and interviews .The intendent local experts will be lawyers. The proposed salary is the average availabe in the country for such expertice.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</si>
</sst>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_(* \(#,##0\);_(* &quot;-&quot;_);_(@_)"/>
    <numFmt numFmtId="165" formatCode="_-* #,##0.00_-;\-* #,##0.00_-;_-* &quot;-&quot;??_-;_-@_-"/>
    <numFmt numFmtId="166" formatCode="[$€-2]\ #,##0"/>
    <numFmt numFmtId="167" formatCode="#,##0.0"/>
  </numFmts>
  <fonts count="33"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b/>
      <sz val="10"/>
      <name val="Calibri"/>
      <family val="2"/>
    </font>
    <font>
      <sz val="10"/>
      <color indexed="8"/>
      <name val="Calibri"/>
      <family val="2"/>
    </font>
    <font>
      <b/>
      <sz val="10"/>
      <color theme="1"/>
      <name val="Calibri"/>
      <family val="2"/>
      <scheme val="minor"/>
    </font>
    <font>
      <sz val="10"/>
      <color theme="1"/>
      <name val="Calibri"/>
      <family val="2"/>
      <scheme val="minor"/>
    </font>
    <font>
      <sz val="10"/>
      <color rgb="FFFF0000"/>
      <name val="Calibri"/>
      <family val="2"/>
    </font>
    <font>
      <sz val="11"/>
      <color theme="1"/>
      <name val="Calibri"/>
      <family val="2"/>
    </font>
    <font>
      <sz val="10"/>
      <name val="Calibri"/>
      <family val="2"/>
    </font>
    <font>
      <sz val="11"/>
      <color indexed="8"/>
      <name val="Calibri"/>
      <family val="2"/>
    </font>
    <font>
      <b/>
      <sz val="10"/>
      <color rgb="FFFF0000"/>
      <name val="Calibri"/>
      <family val="2"/>
    </font>
    <font>
      <b/>
      <i/>
      <sz val="10"/>
      <color rgb="FFFF0000"/>
      <name val="Calibri"/>
      <family val="2"/>
    </font>
    <font>
      <sz val="10"/>
      <color theme="1"/>
      <name val="Calibri"/>
      <family val="2"/>
    </font>
    <font>
      <sz val="10"/>
      <name val="Calibri"/>
      <family val="2"/>
      <scheme val="minor"/>
    </font>
    <font>
      <b/>
      <sz val="10"/>
      <name val="Calibri"/>
      <family val="2"/>
      <scheme val="minor"/>
    </font>
    <font>
      <sz val="10"/>
      <name val="Arial"/>
      <family val="2"/>
      <charset val="238"/>
    </font>
    <font>
      <sz val="10"/>
      <name val="Arial"/>
      <family val="2"/>
    </font>
    <font>
      <b/>
      <i/>
      <sz val="10"/>
      <name val="Calibri"/>
      <family val="2"/>
    </font>
    <font>
      <vertAlign val="superscript"/>
      <sz val="10"/>
      <name val="Calibri"/>
      <family val="2"/>
      <scheme val="minor"/>
    </font>
    <font>
      <b/>
      <vertAlign val="superscript"/>
      <sz val="10"/>
      <name val="Calibri"/>
      <family val="2"/>
      <scheme val="minor"/>
    </font>
    <font>
      <b/>
      <sz val="12"/>
      <name val="Calibri"/>
      <family val="2"/>
      <scheme val="minor"/>
    </font>
    <font>
      <b/>
      <vertAlign val="superscript"/>
      <sz val="12"/>
      <name val="Calibri"/>
      <family val="2"/>
      <scheme val="minor"/>
    </font>
    <font>
      <i/>
      <sz val="10"/>
      <name val="Calibri"/>
      <family val="2"/>
      <scheme val="minor"/>
    </font>
    <font>
      <i/>
      <sz val="10"/>
      <name val="Calibri"/>
      <family val="2"/>
    </font>
    <font>
      <b/>
      <vertAlign val="superscript"/>
      <sz val="10"/>
      <color theme="1"/>
      <name val="Calibri"/>
      <family val="2"/>
      <scheme val="minor"/>
    </font>
    <font>
      <b/>
      <i/>
      <sz val="10"/>
      <name val="Calibri"/>
      <family val="2"/>
      <scheme val="minor"/>
    </font>
    <font>
      <b/>
      <sz val="10"/>
      <color indexed="8"/>
      <name val="Calibri"/>
      <family val="2"/>
    </font>
    <font>
      <b/>
      <sz val="10"/>
      <color theme="1"/>
      <name val="Calibri"/>
      <family val="2"/>
    </font>
    <font>
      <b/>
      <i/>
      <sz val="10"/>
      <color theme="1"/>
      <name val="Calibri"/>
      <family val="2"/>
    </font>
    <font>
      <b/>
      <sz val="11"/>
      <color theme="1"/>
      <name val="Calibri"/>
      <family val="2"/>
      <scheme val="minor"/>
    </font>
    <font>
      <i/>
      <sz val="11"/>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165" fontId="1" fillId="0" borderId="0" applyFont="0" applyFill="0" applyBorder="0" applyAlignment="0" applyProtection="0"/>
  </cellStyleXfs>
  <cellXfs count="248">
    <xf numFmtId="0" fontId="0" fillId="0" borderId="0" xfId="0"/>
    <xf numFmtId="0" fontId="4" fillId="3" borderId="8" xfId="0" applyFont="1" applyFill="1" applyBorder="1" applyAlignment="1">
      <alignment horizontal="center" vertical="top"/>
    </xf>
    <xf numFmtId="0" fontId="4" fillId="3" borderId="10" xfId="0" applyFont="1" applyFill="1" applyBorder="1" applyAlignment="1">
      <alignment horizontal="center" vertical="top"/>
    </xf>
    <xf numFmtId="0" fontId="6" fillId="0" borderId="1" xfId="0" applyFont="1" applyBorder="1" applyAlignment="1">
      <alignment horizontal="right" vertical="top"/>
    </xf>
    <xf numFmtId="0" fontId="4" fillId="0" borderId="1" xfId="0" applyFont="1" applyBorder="1" applyAlignment="1">
      <alignment vertical="top" wrapText="1"/>
    </xf>
    <xf numFmtId="0" fontId="7" fillId="0" borderId="1" xfId="0" applyFont="1" applyBorder="1" applyAlignment="1">
      <alignment horizontal="right" vertical="top"/>
    </xf>
    <xf numFmtId="0" fontId="9" fillId="0" borderId="0" xfId="0" applyFont="1"/>
    <xf numFmtId="0" fontId="0" fillId="0" borderId="0" xfId="0" applyFill="1"/>
    <xf numFmtId="0" fontId="4" fillId="0" borderId="1" xfId="0" applyFont="1" applyBorder="1" applyAlignment="1">
      <alignment horizontal="left" vertical="top" wrapText="1"/>
    </xf>
    <xf numFmtId="0" fontId="4" fillId="4" borderId="1" xfId="0" applyFont="1" applyFill="1" applyBorder="1" applyAlignment="1">
      <alignment vertical="top" wrapText="1"/>
    </xf>
    <xf numFmtId="0" fontId="10" fillId="0" borderId="13" xfId="0" applyFont="1" applyFill="1" applyBorder="1" applyAlignment="1">
      <alignment horizontal="left" vertical="top" wrapText="1"/>
    </xf>
    <xf numFmtId="0" fontId="10" fillId="0" borderId="1" xfId="0" applyFont="1" applyBorder="1" applyAlignment="1">
      <alignment vertical="top" wrapText="1"/>
    </xf>
    <xf numFmtId="0" fontId="10" fillId="0" borderId="1" xfId="0" applyFont="1" applyFill="1" applyBorder="1" applyAlignment="1">
      <alignment horizontal="center" vertical="top"/>
    </xf>
    <xf numFmtId="0" fontId="10" fillId="0" borderId="1" xfId="0" applyFont="1" applyFill="1" applyBorder="1" applyAlignment="1">
      <alignment vertical="top" wrapText="1"/>
    </xf>
    <xf numFmtId="0" fontId="10" fillId="0" borderId="1" xfId="0" applyFont="1" applyBorder="1" applyAlignment="1">
      <alignment horizontal="center" vertical="top"/>
    </xf>
    <xf numFmtId="0" fontId="7" fillId="0" borderId="0" xfId="0" applyFont="1"/>
    <xf numFmtId="0" fontId="4" fillId="0" borderId="0" xfId="0" applyFont="1" applyBorder="1" applyAlignment="1">
      <alignment horizontal="left" vertical="top" wrapText="1"/>
    </xf>
    <xf numFmtId="0" fontId="10" fillId="0" borderId="0" xfId="0" applyFont="1" applyBorder="1" applyAlignment="1">
      <alignment horizontal="left" vertical="top" wrapText="1"/>
    </xf>
    <xf numFmtId="0" fontId="10" fillId="0" borderId="0" xfId="0" applyFont="1" applyFill="1" applyBorder="1" applyAlignment="1">
      <alignment horizontal="left" vertical="top" wrapText="1"/>
    </xf>
    <xf numFmtId="0" fontId="5" fillId="0" borderId="0" xfId="0" applyFont="1" applyAlignment="1">
      <alignment horizontal="left" wrapText="1"/>
    </xf>
    <xf numFmtId="0" fontId="5" fillId="0" borderId="0" xfId="0" applyFont="1"/>
    <xf numFmtId="0" fontId="11" fillId="0" borderId="0" xfId="0" applyFont="1"/>
    <xf numFmtId="0" fontId="12" fillId="0" borderId="1" xfId="0" applyFont="1" applyBorder="1" applyAlignment="1">
      <alignment vertical="top" wrapText="1"/>
    </xf>
    <xf numFmtId="0" fontId="12" fillId="2" borderId="12" xfId="0" applyFont="1" applyFill="1" applyBorder="1" applyAlignment="1">
      <alignment horizontal="center" vertical="top"/>
    </xf>
    <xf numFmtId="4" fontId="8" fillId="2" borderId="12" xfId="0" applyNumberFormat="1" applyFont="1" applyFill="1" applyBorder="1" applyAlignment="1">
      <alignment horizontal="center" vertical="top"/>
    </xf>
    <xf numFmtId="0" fontId="8" fillId="0" borderId="1" xfId="0" applyFont="1" applyBorder="1" applyAlignment="1">
      <alignment horizontal="center" vertical="top"/>
    </xf>
    <xf numFmtId="0" fontId="8" fillId="0" borderId="1" xfId="0" applyFont="1" applyBorder="1" applyAlignment="1">
      <alignment vertical="top" wrapText="1"/>
    </xf>
    <xf numFmtId="3" fontId="8" fillId="0" borderId="1" xfId="0" applyNumberFormat="1" applyFont="1" applyFill="1" applyBorder="1" applyAlignment="1">
      <alignment vertical="top"/>
    </xf>
    <xf numFmtId="0" fontId="8" fillId="0" borderId="1" xfId="0" applyFont="1" applyFill="1" applyBorder="1" applyAlignment="1">
      <alignment horizontal="center" vertical="top"/>
    </xf>
    <xf numFmtId="0" fontId="13" fillId="3" borderId="1" xfId="0" applyFont="1" applyFill="1" applyBorder="1" applyAlignment="1">
      <alignment vertical="top" wrapText="1"/>
    </xf>
    <xf numFmtId="0" fontId="8" fillId="0" borderId="1" xfId="0" applyFont="1" applyFill="1" applyBorder="1" applyAlignment="1">
      <alignment vertical="top"/>
    </xf>
    <xf numFmtId="0" fontId="12" fillId="0" borderId="1" xfId="0" applyFont="1" applyFill="1" applyBorder="1" applyAlignment="1">
      <alignment vertical="top" wrapText="1"/>
    </xf>
    <xf numFmtId="0" fontId="8" fillId="0" borderId="13" xfId="0" applyFont="1" applyFill="1" applyBorder="1" applyAlignment="1">
      <alignment horizontal="center" vertical="top"/>
    </xf>
    <xf numFmtId="0" fontId="8" fillId="0" borderId="13" xfId="0" applyFont="1" applyFill="1" applyBorder="1" applyAlignment="1">
      <alignment vertical="top"/>
    </xf>
    <xf numFmtId="0" fontId="13" fillId="3" borderId="13" xfId="0" applyFont="1" applyFill="1" applyBorder="1" applyAlignment="1">
      <alignment vertical="top" wrapText="1"/>
    </xf>
    <xf numFmtId="3" fontId="10" fillId="4" borderId="1" xfId="0" applyNumberFormat="1" applyFont="1" applyFill="1" applyBorder="1" applyAlignment="1">
      <alignment vertical="top"/>
    </xf>
    <xf numFmtId="0" fontId="13" fillId="3" borderId="1" xfId="0" applyFont="1" applyFill="1" applyBorder="1" applyAlignment="1">
      <alignment horizontal="right" vertical="top" wrapText="1"/>
    </xf>
    <xf numFmtId="0" fontId="10" fillId="0" borderId="8" xfId="0" applyFont="1" applyFill="1" applyBorder="1" applyAlignment="1">
      <alignment vertical="top" wrapText="1"/>
    </xf>
    <xf numFmtId="0" fontId="15" fillId="0" borderId="1" xfId="0" applyFont="1" applyBorder="1" applyAlignment="1">
      <alignment horizontal="right" vertical="top"/>
    </xf>
    <xf numFmtId="0" fontId="16" fillId="0" borderId="1" xfId="0" applyFont="1" applyBorder="1" applyAlignment="1">
      <alignment horizontal="right" vertical="top"/>
    </xf>
    <xf numFmtId="4" fontId="10" fillId="2" borderId="12" xfId="0" applyNumberFormat="1" applyFont="1" applyFill="1" applyBorder="1" applyAlignment="1">
      <alignment horizontal="center" vertical="top"/>
    </xf>
    <xf numFmtId="16" fontId="6" fillId="0" borderId="1" xfId="0" applyNumberFormat="1" applyFont="1" applyBorder="1" applyAlignment="1">
      <alignment horizontal="right" vertical="top"/>
    </xf>
    <xf numFmtId="0" fontId="0" fillId="0" borderId="1" xfId="0" applyBorder="1" applyAlignment="1">
      <alignment horizontal="left" vertical="top" wrapText="1"/>
    </xf>
    <xf numFmtId="0" fontId="17" fillId="0" borderId="1" xfId="0" applyFont="1" applyBorder="1" applyAlignment="1">
      <alignment horizontal="left" vertical="center" wrapText="1"/>
    </xf>
    <xf numFmtId="0" fontId="18" fillId="0" borderId="1" xfId="0" applyFont="1" applyBorder="1" applyAlignment="1">
      <alignment horizontal="left" vertical="top" wrapText="1"/>
    </xf>
    <xf numFmtId="0" fontId="17" fillId="4" borderId="1" xfId="0" applyFont="1" applyFill="1" applyBorder="1" applyAlignment="1">
      <alignment horizontal="left" vertical="center" wrapText="1"/>
    </xf>
    <xf numFmtId="0" fontId="0" fillId="0" borderId="1" xfId="0" applyBorder="1" applyAlignment="1">
      <alignment horizontal="center" vertical="top" wrapText="1"/>
    </xf>
    <xf numFmtId="0" fontId="18" fillId="0" borderId="1" xfId="0" applyFont="1" applyBorder="1" applyAlignment="1">
      <alignment vertical="center" wrapText="1"/>
    </xf>
    <xf numFmtId="0" fontId="17" fillId="0" borderId="1" xfId="0" applyFont="1" applyBorder="1" applyAlignment="1">
      <alignment vertical="center" wrapText="1"/>
    </xf>
    <xf numFmtId="0" fontId="0" fillId="0" borderId="0" xfId="0" applyAlignment="1">
      <alignment wrapText="1"/>
    </xf>
    <xf numFmtId="0" fontId="7" fillId="0" borderId="1" xfId="0" applyFont="1" applyBorder="1" applyAlignment="1">
      <alignment horizontal="left" wrapText="1"/>
    </xf>
    <xf numFmtId="0" fontId="15" fillId="0" borderId="1" xfId="0" applyFont="1" applyBorder="1" applyAlignment="1">
      <alignment horizontal="left" vertical="center" wrapText="1"/>
    </xf>
    <xf numFmtId="16" fontId="16" fillId="0" borderId="1" xfId="0" applyNumberFormat="1" applyFont="1" applyBorder="1" applyAlignment="1">
      <alignment horizontal="right" vertical="top"/>
    </xf>
    <xf numFmtId="3" fontId="10" fillId="0" borderId="1" xfId="0" applyNumberFormat="1" applyFont="1" applyFill="1" applyBorder="1" applyAlignment="1">
      <alignment vertical="top"/>
    </xf>
    <xf numFmtId="0" fontId="14" fillId="0" borderId="1" xfId="0" applyFont="1" applyFill="1" applyBorder="1" applyAlignment="1">
      <alignment vertical="top" wrapText="1"/>
    </xf>
    <xf numFmtId="3" fontId="14" fillId="0" borderId="1" xfId="0" applyNumberFormat="1" applyFont="1" applyFill="1" applyBorder="1" applyAlignment="1">
      <alignment vertical="top"/>
    </xf>
    <xf numFmtId="0" fontId="10" fillId="0" borderId="8" xfId="0" applyFont="1" applyFill="1" applyBorder="1" applyAlignment="1">
      <alignment horizontal="center" vertical="top"/>
    </xf>
    <xf numFmtId="3" fontId="10" fillId="4" borderId="8" xfId="0" applyNumberFormat="1" applyFont="1" applyFill="1" applyBorder="1" applyAlignment="1">
      <alignment vertical="top"/>
    </xf>
    <xf numFmtId="14" fontId="15" fillId="0" borderId="1" xfId="0" applyNumberFormat="1" applyFont="1" applyBorder="1" applyAlignment="1">
      <alignment horizontal="right" vertical="top"/>
    </xf>
    <xf numFmtId="0" fontId="19" fillId="3" borderId="1" xfId="0" applyFont="1" applyFill="1" applyBorder="1" applyAlignment="1">
      <alignment vertical="top" wrapText="1"/>
    </xf>
    <xf numFmtId="0" fontId="7" fillId="0" borderId="1" xfId="0" applyFont="1" applyBorder="1" applyAlignment="1">
      <alignment horizontal="left" vertical="top" wrapText="1"/>
    </xf>
    <xf numFmtId="0" fontId="15" fillId="0" borderId="18" xfId="0" applyFont="1" applyBorder="1" applyAlignment="1">
      <alignment vertical="center" wrapText="1"/>
    </xf>
    <xf numFmtId="0" fontId="15" fillId="0" borderId="1" xfId="0" applyFont="1" applyBorder="1" applyAlignment="1">
      <alignment vertical="center" wrapText="1"/>
    </xf>
    <xf numFmtId="0" fontId="10" fillId="0" borderId="1" xfId="0" applyFont="1" applyFill="1" applyBorder="1" applyAlignment="1">
      <alignment horizontal="center" vertical="top" wrapText="1"/>
    </xf>
    <xf numFmtId="0" fontId="10" fillId="0" borderId="1" xfId="0" applyFont="1" applyFill="1" applyBorder="1" applyAlignment="1">
      <alignment vertical="top"/>
    </xf>
    <xf numFmtId="0" fontId="10" fillId="0" borderId="10" xfId="0" applyFont="1" applyBorder="1" applyAlignment="1">
      <alignment vertical="top" wrapText="1"/>
    </xf>
    <xf numFmtId="0" fontId="10" fillId="0" borderId="10" xfId="0" applyFont="1" applyFill="1" applyBorder="1" applyAlignment="1">
      <alignment horizontal="center" vertical="top"/>
    </xf>
    <xf numFmtId="0" fontId="4" fillId="0" borderId="1" xfId="0" applyFont="1" applyFill="1" applyBorder="1" applyAlignment="1">
      <alignment vertical="top" wrapText="1"/>
    </xf>
    <xf numFmtId="0" fontId="15" fillId="4" borderId="1" xfId="0" applyFont="1" applyFill="1" applyBorder="1" applyAlignment="1">
      <alignment vertical="center" wrapText="1"/>
    </xf>
    <xf numFmtId="0" fontId="16" fillId="0" borderId="18" xfId="0" applyFont="1" applyBorder="1" applyAlignment="1">
      <alignment vertical="center" wrapText="1"/>
    </xf>
    <xf numFmtId="0" fontId="16" fillId="0" borderId="1" xfId="0" applyFont="1" applyBorder="1" applyAlignment="1">
      <alignment horizontal="center" wrapText="1"/>
    </xf>
    <xf numFmtId="0" fontId="0" fillId="0" borderId="1" xfId="0" applyFont="1" applyBorder="1" applyAlignment="1">
      <alignment horizontal="center" wrapText="1"/>
    </xf>
    <xf numFmtId="0" fontId="10" fillId="0" borderId="13" xfId="0" applyFont="1" applyFill="1" applyBorder="1" applyAlignment="1">
      <alignment horizontal="center" vertical="top"/>
    </xf>
    <xf numFmtId="0" fontId="10" fillId="0" borderId="13" xfId="0" applyFont="1" applyFill="1" applyBorder="1" applyAlignment="1">
      <alignment vertical="top"/>
    </xf>
    <xf numFmtId="0" fontId="7" fillId="0" borderId="1" xfId="0" applyFont="1" applyBorder="1" applyAlignment="1">
      <alignment horizontal="left" vertical="center" wrapText="1"/>
    </xf>
    <xf numFmtId="0" fontId="12" fillId="0" borderId="13" xfId="0" applyFont="1" applyFill="1" applyBorder="1" applyAlignment="1">
      <alignment horizontal="center" vertical="top"/>
    </xf>
    <xf numFmtId="0" fontId="10" fillId="0" borderId="1" xfId="0" applyFont="1" applyBorder="1" applyAlignment="1">
      <alignment horizontal="left" vertical="top" wrapText="1" indent="1"/>
    </xf>
    <xf numFmtId="166" fontId="4" fillId="0" borderId="1" xfId="0" applyNumberFormat="1" applyFont="1" applyBorder="1" applyAlignment="1">
      <alignment horizontal="left" vertical="top" wrapText="1"/>
    </xf>
    <xf numFmtId="3" fontId="25" fillId="2" borderId="12" xfId="0" applyNumberFormat="1" applyFont="1" applyFill="1" applyBorder="1" applyAlignment="1">
      <alignment horizontal="center" vertical="top"/>
    </xf>
    <xf numFmtId="0" fontId="25" fillId="0" borderId="1" xfId="0" applyFont="1" applyBorder="1" applyAlignment="1">
      <alignment vertical="top" wrapText="1"/>
    </xf>
    <xf numFmtId="164" fontId="10" fillId="0" borderId="1" xfId="1" applyNumberFormat="1" applyFont="1" applyBorder="1" applyAlignment="1">
      <alignment vertical="top" wrapText="1"/>
    </xf>
    <xf numFmtId="0" fontId="10" fillId="4" borderId="1" xfId="0" applyFont="1" applyFill="1" applyBorder="1" applyAlignment="1">
      <alignment vertical="top" wrapText="1"/>
    </xf>
    <xf numFmtId="0" fontId="14" fillId="0" borderId="1" xfId="0" applyFont="1" applyBorder="1" applyAlignment="1">
      <alignment vertical="top" wrapText="1"/>
    </xf>
    <xf numFmtId="0" fontId="14" fillId="0" borderId="1" xfId="0" applyFont="1" applyBorder="1" applyAlignment="1">
      <alignment horizontal="center" vertical="top"/>
    </xf>
    <xf numFmtId="0" fontId="16" fillId="3" borderId="2" xfId="0" applyFont="1" applyFill="1" applyBorder="1" applyAlignment="1">
      <alignment vertical="center" wrapText="1"/>
    </xf>
    <xf numFmtId="0" fontId="0" fillId="0" borderId="1" xfId="0" applyBorder="1"/>
    <xf numFmtId="0" fontId="7" fillId="0" borderId="1" xfId="0" applyFont="1" applyBorder="1"/>
    <xf numFmtId="0" fontId="7" fillId="0" borderId="2" xfId="0" applyFont="1" applyBorder="1" applyAlignment="1">
      <alignment vertical="center" wrapText="1"/>
    </xf>
    <xf numFmtId="0" fontId="15" fillId="5" borderId="2" xfId="0" applyFont="1" applyFill="1" applyBorder="1" applyAlignment="1">
      <alignment vertical="center" wrapText="1"/>
    </xf>
    <xf numFmtId="0" fontId="10" fillId="0" borderId="1" xfId="0" applyFont="1" applyBorder="1" applyAlignment="1">
      <alignment horizontal="left" vertical="top" wrapText="1"/>
    </xf>
    <xf numFmtId="0" fontId="0" fillId="2" borderId="1" xfId="0" applyFill="1" applyBorder="1"/>
    <xf numFmtId="3" fontId="10" fillId="2" borderId="1" xfId="0" applyNumberFormat="1" applyFont="1" applyFill="1" applyBorder="1" applyAlignment="1">
      <alignment horizontal="center" vertical="top"/>
    </xf>
    <xf numFmtId="3" fontId="4" fillId="2" borderId="1" xfId="0" applyNumberFormat="1" applyFont="1" applyFill="1" applyBorder="1" applyAlignment="1">
      <alignment horizontal="center" vertical="top"/>
    </xf>
    <xf numFmtId="3" fontId="28" fillId="2" borderId="1" xfId="0" applyNumberFormat="1" applyFont="1" applyFill="1" applyBorder="1" applyAlignment="1">
      <alignment horizontal="center" vertical="top"/>
    </xf>
    <xf numFmtId="0" fontId="14" fillId="0" borderId="1" xfId="0" applyFont="1" applyBorder="1" applyAlignment="1">
      <alignment horizontal="center"/>
    </xf>
    <xf numFmtId="0" fontId="14" fillId="0" borderId="1" xfId="0" applyFont="1" applyBorder="1"/>
    <xf numFmtId="0" fontId="7" fillId="0" borderId="1" xfId="0" applyFont="1" applyBorder="1" applyAlignment="1">
      <alignment horizontal="center"/>
    </xf>
    <xf numFmtId="0" fontId="30" fillId="3" borderId="1" xfId="0" applyFont="1" applyFill="1" applyBorder="1" applyAlignment="1">
      <alignment vertical="top" wrapText="1"/>
    </xf>
    <xf numFmtId="3" fontId="4" fillId="2" borderId="1" xfId="0" applyNumberFormat="1" applyFont="1" applyFill="1" applyBorder="1" applyAlignment="1">
      <alignment horizontal="center" vertical="top" wrapText="1"/>
    </xf>
    <xf numFmtId="0" fontId="3" fillId="0" borderId="0" xfId="0" applyFont="1"/>
    <xf numFmtId="0" fontId="10" fillId="0" borderId="10" xfId="0" applyFont="1" applyFill="1" applyBorder="1" applyAlignment="1">
      <alignment vertical="top" wrapText="1"/>
    </xf>
    <xf numFmtId="0" fontId="15" fillId="4" borderId="1" xfId="0" applyFont="1" applyFill="1" applyBorder="1" applyAlignment="1">
      <alignment horizontal="left" vertical="center" wrapText="1"/>
    </xf>
    <xf numFmtId="0" fontId="10" fillId="0" borderId="13" xfId="0" applyFont="1" applyFill="1" applyBorder="1" applyAlignment="1">
      <alignment vertical="top" wrapText="1"/>
    </xf>
    <xf numFmtId="0" fontId="19" fillId="3" borderId="13" xfId="0" applyFont="1" applyFill="1" applyBorder="1" applyAlignment="1">
      <alignment vertical="top" wrapText="1"/>
    </xf>
    <xf numFmtId="0" fontId="19" fillId="3" borderId="1" xfId="0" applyFont="1" applyFill="1" applyBorder="1" applyAlignment="1">
      <alignment horizontal="right" vertical="top" wrapText="1"/>
    </xf>
    <xf numFmtId="0" fontId="15" fillId="0" borderId="1" xfId="0" applyFont="1" applyBorder="1" applyAlignment="1">
      <alignment horizontal="right"/>
    </xf>
    <xf numFmtId="0" fontId="29" fillId="0" borderId="1" xfId="0" applyFont="1" applyBorder="1"/>
    <xf numFmtId="0" fontId="10" fillId="4" borderId="19" xfId="0" applyFont="1" applyFill="1" applyBorder="1" applyAlignment="1">
      <alignment vertical="top" wrapText="1"/>
    </xf>
    <xf numFmtId="3" fontId="10" fillId="2" borderId="20" xfId="0" applyNumberFormat="1" applyFont="1" applyFill="1" applyBorder="1" applyAlignment="1">
      <alignment horizontal="center" vertical="top"/>
    </xf>
    <xf numFmtId="14" fontId="15" fillId="0" borderId="1" xfId="0" applyNumberFormat="1" applyFont="1" applyFill="1" applyBorder="1" applyAlignment="1">
      <alignment horizontal="right" vertical="top"/>
    </xf>
    <xf numFmtId="0" fontId="16" fillId="0" borderId="1" xfId="0" applyFont="1" applyFill="1" applyBorder="1" applyAlignment="1">
      <alignment horizontal="right" vertical="top"/>
    </xf>
    <xf numFmtId="0" fontId="10" fillId="0" borderId="1" xfId="0" applyFont="1" applyBorder="1" applyAlignment="1">
      <alignment horizontal="center"/>
    </xf>
    <xf numFmtId="3" fontId="10" fillId="0" borderId="1" xfId="0" applyNumberFormat="1" applyFont="1" applyBorder="1"/>
    <xf numFmtId="0" fontId="15" fillId="0" borderId="1" xfId="0" applyFont="1" applyBorder="1" applyAlignment="1">
      <alignment horizontal="center"/>
    </xf>
    <xf numFmtId="0" fontId="3" fillId="0" borderId="1" xfId="0" applyFont="1" applyBorder="1"/>
    <xf numFmtId="0" fontId="15" fillId="0" borderId="1" xfId="0" applyFont="1" applyBorder="1" applyAlignment="1">
      <alignment horizontal="justify" vertical="center"/>
    </xf>
    <xf numFmtId="0" fontId="27" fillId="2" borderId="19" xfId="0" applyFont="1" applyFill="1" applyBorder="1" applyAlignment="1">
      <alignment wrapText="1"/>
    </xf>
    <xf numFmtId="0" fontId="4" fillId="2" borderId="1" xfId="0" applyFont="1" applyFill="1" applyBorder="1" applyAlignment="1">
      <alignment vertical="top" wrapText="1"/>
    </xf>
    <xf numFmtId="0" fontId="7" fillId="2" borderId="1" xfId="0" applyFont="1" applyFill="1" applyBorder="1"/>
    <xf numFmtId="0" fontId="16" fillId="2" borderId="2" xfId="0" applyFont="1" applyFill="1" applyBorder="1" applyAlignment="1">
      <alignment vertical="center" wrapText="1"/>
    </xf>
    <xf numFmtId="3" fontId="10" fillId="0" borderId="1" xfId="0" applyNumberFormat="1" applyFont="1" applyFill="1" applyBorder="1" applyAlignment="1">
      <alignment vertical="top" wrapText="1"/>
    </xf>
    <xf numFmtId="3" fontId="10" fillId="0" borderId="13" xfId="0" applyNumberFormat="1" applyFont="1" applyFill="1" applyBorder="1" applyAlignment="1">
      <alignment horizontal="center" vertical="top"/>
    </xf>
    <xf numFmtId="167" fontId="10" fillId="2" borderId="12" xfId="0" applyNumberFormat="1" applyFont="1" applyFill="1" applyBorder="1" applyAlignment="1">
      <alignment horizontal="center" vertical="top"/>
    </xf>
    <xf numFmtId="167" fontId="14" fillId="2" borderId="1" xfId="0" applyNumberFormat="1" applyFont="1" applyFill="1" applyBorder="1" applyAlignment="1">
      <alignment horizontal="center"/>
    </xf>
    <xf numFmtId="167" fontId="10" fillId="2" borderId="1" xfId="0" applyNumberFormat="1" applyFont="1" applyFill="1" applyBorder="1" applyAlignment="1">
      <alignment horizontal="center" vertical="top"/>
    </xf>
    <xf numFmtId="167" fontId="8" fillId="2" borderId="12" xfId="0" applyNumberFormat="1" applyFont="1" applyFill="1" applyBorder="1" applyAlignment="1">
      <alignment horizontal="center" vertical="top"/>
    </xf>
    <xf numFmtId="167" fontId="14" fillId="2" borderId="12" xfId="0" applyNumberFormat="1" applyFont="1" applyFill="1" applyBorder="1" applyAlignment="1">
      <alignment horizontal="center" vertical="top"/>
    </xf>
    <xf numFmtId="167" fontId="29" fillId="2" borderId="12" xfId="0" applyNumberFormat="1" applyFont="1" applyFill="1" applyBorder="1" applyAlignment="1">
      <alignment horizontal="center" vertical="top"/>
    </xf>
    <xf numFmtId="167" fontId="4" fillId="2" borderId="12" xfId="0" applyNumberFormat="1" applyFont="1" applyFill="1" applyBorder="1" applyAlignment="1">
      <alignment horizontal="center" vertical="top"/>
    </xf>
    <xf numFmtId="167" fontId="12" fillId="2" borderId="12" xfId="0" applyNumberFormat="1" applyFont="1" applyFill="1" applyBorder="1" applyAlignment="1">
      <alignment horizontal="center" vertical="top"/>
    </xf>
    <xf numFmtId="167" fontId="10" fillId="2" borderId="11" xfId="0" applyNumberFormat="1" applyFont="1" applyFill="1" applyBorder="1" applyAlignment="1">
      <alignment horizontal="center" vertical="top"/>
    </xf>
    <xf numFmtId="167" fontId="8" fillId="2" borderId="1" xfId="0" applyNumberFormat="1" applyFont="1" applyFill="1" applyBorder="1" applyAlignment="1">
      <alignment horizontal="center" vertical="top"/>
    </xf>
    <xf numFmtId="167" fontId="4" fillId="2" borderId="14" xfId="0" applyNumberFormat="1" applyFont="1" applyFill="1" applyBorder="1" applyAlignment="1">
      <alignment horizontal="center" vertical="top"/>
    </xf>
    <xf numFmtId="4" fontId="10" fillId="2" borderId="20" xfId="0" applyNumberFormat="1" applyFont="1" applyFill="1" applyBorder="1" applyAlignment="1">
      <alignment horizontal="center" vertical="top"/>
    </xf>
    <xf numFmtId="167" fontId="10" fillId="2" borderId="1" xfId="0" applyNumberFormat="1" applyFont="1" applyFill="1" applyBorder="1" applyAlignment="1">
      <alignment horizontal="center" vertical="top" wrapText="1"/>
    </xf>
    <xf numFmtId="3" fontId="4" fillId="2" borderId="20" xfId="0" applyNumberFormat="1" applyFont="1" applyFill="1" applyBorder="1" applyAlignment="1">
      <alignment horizontal="center" vertical="top"/>
    </xf>
    <xf numFmtId="0" fontId="15" fillId="4" borderId="1" xfId="0" applyFont="1" applyFill="1" applyBorder="1" applyAlignment="1">
      <alignment horizontal="left" vertical="top" wrapText="1"/>
    </xf>
    <xf numFmtId="0" fontId="12" fillId="2" borderId="20" xfId="0" applyFont="1" applyFill="1" applyBorder="1" applyAlignment="1">
      <alignment horizontal="center" vertical="top"/>
    </xf>
    <xf numFmtId="4" fontId="8" fillId="2" borderId="20" xfId="0" applyNumberFormat="1" applyFont="1" applyFill="1" applyBorder="1" applyAlignment="1">
      <alignment horizontal="center" vertical="top"/>
    </xf>
    <xf numFmtId="0" fontId="7" fillId="2" borderId="20" xfId="0" applyFont="1" applyFill="1" applyBorder="1" applyAlignment="1">
      <alignment horizontal="center"/>
    </xf>
    <xf numFmtId="3" fontId="8" fillId="2" borderId="20" xfId="0" applyNumberFormat="1" applyFont="1" applyFill="1" applyBorder="1" applyAlignment="1">
      <alignment horizontal="center" vertical="top"/>
    </xf>
    <xf numFmtId="3" fontId="14" fillId="2" borderId="20" xfId="0" applyNumberFormat="1" applyFont="1" applyFill="1" applyBorder="1" applyAlignment="1">
      <alignment horizontal="center" vertical="top"/>
    </xf>
    <xf numFmtId="3" fontId="29" fillId="2" borderId="20" xfId="0" applyNumberFormat="1" applyFont="1" applyFill="1" applyBorder="1" applyAlignment="1">
      <alignment horizontal="center" vertical="top"/>
    </xf>
    <xf numFmtId="3" fontId="12" fillId="2" borderId="20" xfId="0" applyNumberFormat="1" applyFont="1" applyFill="1" applyBorder="1" applyAlignment="1">
      <alignment horizontal="center" vertical="top"/>
    </xf>
    <xf numFmtId="3" fontId="10" fillId="2" borderId="16" xfId="0" applyNumberFormat="1" applyFont="1" applyFill="1" applyBorder="1" applyAlignment="1">
      <alignment horizontal="center" vertical="top"/>
    </xf>
    <xf numFmtId="4" fontId="10" fillId="2" borderId="20" xfId="0" applyNumberFormat="1" applyFont="1" applyFill="1" applyBorder="1"/>
    <xf numFmtId="3" fontId="4" fillId="2" borderId="15" xfId="0" applyNumberFormat="1" applyFont="1" applyFill="1" applyBorder="1" applyAlignment="1">
      <alignment horizontal="center" vertical="top"/>
    </xf>
    <xf numFmtId="3" fontId="25" fillId="2" borderId="20" xfId="0" applyNumberFormat="1" applyFont="1" applyFill="1" applyBorder="1" applyAlignment="1">
      <alignment horizontal="center" vertical="top"/>
    </xf>
    <xf numFmtId="3" fontId="16" fillId="2" borderId="20" xfId="0" applyNumberFormat="1" applyFont="1" applyFill="1" applyBorder="1"/>
    <xf numFmtId="0" fontId="15" fillId="2" borderId="20" xfId="0" applyFont="1" applyFill="1" applyBorder="1"/>
    <xf numFmtId="0" fontId="0" fillId="0" borderId="1" xfId="0" applyFill="1" applyBorder="1"/>
    <xf numFmtId="0" fontId="12" fillId="0" borderId="1" xfId="0" applyFont="1" applyFill="1" applyBorder="1" applyAlignment="1">
      <alignment horizontal="center" vertical="top"/>
    </xf>
    <xf numFmtId="4" fontId="8" fillId="0" borderId="1" xfId="0" applyNumberFormat="1" applyFont="1" applyFill="1" applyBorder="1" applyAlignment="1">
      <alignment horizontal="center" vertical="top"/>
    </xf>
    <xf numFmtId="4" fontId="14" fillId="0" borderId="1" xfId="0" applyNumberFormat="1" applyFont="1" applyFill="1" applyBorder="1" applyAlignment="1">
      <alignment horizontal="center" vertical="top"/>
    </xf>
    <xf numFmtId="3" fontId="14" fillId="0" borderId="1" xfId="0" applyNumberFormat="1" applyFont="1" applyFill="1" applyBorder="1" applyAlignment="1">
      <alignment horizontal="center" vertical="top"/>
    </xf>
    <xf numFmtId="3" fontId="10" fillId="0" borderId="1" xfId="0" applyNumberFormat="1" applyFont="1" applyFill="1" applyBorder="1" applyAlignment="1">
      <alignment horizontal="center" vertical="top"/>
    </xf>
    <xf numFmtId="165" fontId="15" fillId="0" borderId="1" xfId="1" applyFont="1" applyFill="1" applyBorder="1" applyAlignment="1">
      <alignment vertical="top"/>
    </xf>
    <xf numFmtId="165" fontId="7" fillId="0" borderId="1" xfId="1" applyFont="1" applyFill="1" applyBorder="1" applyAlignment="1">
      <alignment vertical="top"/>
    </xf>
    <xf numFmtId="3" fontId="29" fillId="0" borderId="1" xfId="0" applyNumberFormat="1" applyFont="1" applyFill="1" applyBorder="1" applyAlignment="1">
      <alignment horizontal="center" vertical="top"/>
    </xf>
    <xf numFmtId="165" fontId="2" fillId="0" borderId="1" xfId="1" applyFont="1" applyFill="1" applyBorder="1" applyAlignment="1">
      <alignment vertical="top"/>
    </xf>
    <xf numFmtId="3" fontId="8" fillId="0" borderId="1" xfId="0" applyNumberFormat="1" applyFont="1" applyFill="1" applyBorder="1" applyAlignment="1">
      <alignment horizontal="center" vertical="top"/>
    </xf>
    <xf numFmtId="3" fontId="6" fillId="2" borderId="1" xfId="0" applyNumberFormat="1" applyFont="1" applyFill="1" applyBorder="1"/>
    <xf numFmtId="3" fontId="6" fillId="0" borderId="1" xfId="0" applyNumberFormat="1" applyFont="1" applyFill="1" applyBorder="1"/>
    <xf numFmtId="167" fontId="6" fillId="0" borderId="1" xfId="0" applyNumberFormat="1" applyFont="1" applyFill="1" applyBorder="1"/>
    <xf numFmtId="3" fontId="7" fillId="0" borderId="1" xfId="0" applyNumberFormat="1" applyFont="1" applyFill="1" applyBorder="1"/>
    <xf numFmtId="0" fontId="7" fillId="0" borderId="1" xfId="0" applyFont="1" applyFill="1" applyBorder="1"/>
    <xf numFmtId="167" fontId="10" fillId="0" borderId="12" xfId="0" applyNumberFormat="1" applyFont="1" applyFill="1" applyBorder="1" applyAlignment="1">
      <alignment horizontal="center" vertical="top"/>
    </xf>
    <xf numFmtId="3" fontId="10" fillId="0" borderId="20" xfId="0" applyNumberFormat="1" applyFont="1" applyFill="1" applyBorder="1" applyAlignment="1">
      <alignment horizontal="center" vertical="top"/>
    </xf>
    <xf numFmtId="0" fontId="14" fillId="0" borderId="1" xfId="0" applyFont="1" applyFill="1" applyBorder="1" applyAlignment="1">
      <alignment horizontal="center" vertical="top"/>
    </xf>
    <xf numFmtId="167" fontId="14" fillId="0" borderId="12" xfId="0" applyNumberFormat="1" applyFont="1" applyFill="1" applyBorder="1" applyAlignment="1">
      <alignment horizontal="center" vertical="top"/>
    </xf>
    <xf numFmtId="3" fontId="14" fillId="0" borderId="20" xfId="0" applyNumberFormat="1" applyFont="1" applyFill="1" applyBorder="1" applyAlignment="1">
      <alignment horizontal="center" vertical="top"/>
    </xf>
    <xf numFmtId="0" fontId="14" fillId="0" borderId="1" xfId="0" applyFont="1" applyBorder="1" applyAlignment="1">
      <alignment wrapText="1"/>
    </xf>
    <xf numFmtId="167" fontId="14" fillId="2" borderId="0" xfId="0" applyNumberFormat="1" applyFont="1" applyFill="1" applyAlignment="1">
      <alignment horizontal="center" vertical="top"/>
    </xf>
    <xf numFmtId="3" fontId="7" fillId="0" borderId="0" xfId="0" applyNumberFormat="1" applyFont="1" applyAlignment="1">
      <alignment vertical="top"/>
    </xf>
    <xf numFmtId="0" fontId="7" fillId="2" borderId="0" xfId="0" applyFont="1" applyFill="1" applyAlignment="1">
      <alignment horizontal="center" vertical="top"/>
    </xf>
    <xf numFmtId="165" fontId="15" fillId="2" borderId="20" xfId="1" applyFont="1" applyFill="1" applyBorder="1"/>
    <xf numFmtId="0" fontId="0" fillId="0" borderId="10" xfId="0" applyFill="1" applyBorder="1"/>
    <xf numFmtId="0" fontId="0" fillId="0" borderId="0" xfId="0" applyFill="1" applyBorder="1"/>
    <xf numFmtId="0" fontId="0" fillId="0" borderId="0" xfId="0" applyBorder="1"/>
    <xf numFmtId="0" fontId="0" fillId="0" borderId="3" xfId="0" applyFill="1" applyBorder="1"/>
    <xf numFmtId="3" fontId="16" fillId="2" borderId="1" xfId="0" applyNumberFormat="1" applyFont="1" applyFill="1" applyBorder="1"/>
    <xf numFmtId="0" fontId="0" fillId="0" borderId="3" xfId="0" applyBorder="1"/>
    <xf numFmtId="0" fontId="22" fillId="0" borderId="21" xfId="0" applyFont="1" applyFill="1" applyBorder="1" applyAlignment="1">
      <alignment horizontal="left" vertical="top" wrapText="1"/>
    </xf>
    <xf numFmtId="0" fontId="16" fillId="3" borderId="18" xfId="0" applyFont="1" applyFill="1" applyBorder="1" applyAlignment="1">
      <alignment horizontal="center" vertical="center" wrapText="1"/>
    </xf>
    <xf numFmtId="0" fontId="16" fillId="3" borderId="1" xfId="0" applyFont="1" applyFill="1" applyBorder="1" applyAlignment="1">
      <alignment horizontal="center" wrapText="1"/>
    </xf>
    <xf numFmtId="0" fontId="16" fillId="3" borderId="12" xfId="0" applyFont="1" applyFill="1" applyBorder="1" applyAlignment="1">
      <alignment horizontal="center" wrapText="1"/>
    </xf>
    <xf numFmtId="0" fontId="24" fillId="3" borderId="1" xfId="0" applyFont="1" applyFill="1" applyBorder="1" applyAlignment="1">
      <alignment horizontal="center" wrapText="1"/>
    </xf>
    <xf numFmtId="0" fontId="24" fillId="3" borderId="12" xfId="0" applyFont="1" applyFill="1" applyBorder="1" applyAlignment="1">
      <alignment horizontal="center" wrapText="1"/>
    </xf>
    <xf numFmtId="0" fontId="6" fillId="0" borderId="18" xfId="0" applyFont="1" applyBorder="1" applyAlignment="1">
      <alignment vertical="center" wrapText="1"/>
    </xf>
    <xf numFmtId="0" fontId="16" fillId="0" borderId="12" xfId="0" applyFont="1" applyBorder="1" applyAlignment="1">
      <alignment wrapText="1"/>
    </xf>
    <xf numFmtId="0" fontId="0" fillId="6" borderId="26" xfId="0" applyFill="1" applyBorder="1" applyAlignment="1">
      <alignment vertical="top" wrapText="1"/>
    </xf>
    <xf numFmtId="0" fontId="15" fillId="0" borderId="18" xfId="0" applyFont="1" applyBorder="1" applyAlignment="1">
      <alignment horizontal="left" vertical="center" wrapText="1"/>
    </xf>
    <xf numFmtId="0" fontId="0" fillId="0" borderId="12" xfId="0" applyFont="1" applyBorder="1" applyAlignment="1">
      <alignment wrapText="1"/>
    </xf>
    <xf numFmtId="0" fontId="0" fillId="6" borderId="26" xfId="0" applyFill="1" applyBorder="1" applyAlignment="1">
      <alignment vertical="top"/>
    </xf>
    <xf numFmtId="0" fontId="7" fillId="0" borderId="12" xfId="0" applyFont="1" applyBorder="1" applyAlignment="1">
      <alignment horizontal="left" wrapText="1"/>
    </xf>
    <xf numFmtId="0" fontId="10" fillId="0" borderId="18" xfId="0" applyFont="1" applyFill="1" applyBorder="1" applyAlignment="1">
      <alignment vertical="top" wrapText="1"/>
    </xf>
    <xf numFmtId="0" fontId="10" fillId="0" borderId="18" xfId="0" applyFont="1" applyBorder="1" applyAlignment="1">
      <alignment vertical="top" wrapText="1"/>
    </xf>
    <xf numFmtId="0" fontId="7" fillId="0" borderId="12" xfId="0" applyFont="1" applyBorder="1" applyAlignment="1">
      <alignment wrapText="1"/>
    </xf>
    <xf numFmtId="0" fontId="7" fillId="0" borderId="1" xfId="0" applyFont="1" applyFill="1" applyBorder="1" applyAlignment="1">
      <alignment horizontal="left" wrapText="1"/>
    </xf>
    <xf numFmtId="0" fontId="15" fillId="4" borderId="18" xfId="0" applyFont="1" applyFill="1" applyBorder="1" applyAlignment="1">
      <alignment vertical="center" wrapText="1"/>
    </xf>
    <xf numFmtId="0" fontId="0" fillId="0" borderId="12" xfId="0" applyBorder="1" applyAlignment="1">
      <alignment horizontal="left" vertical="top" wrapText="1"/>
    </xf>
    <xf numFmtId="0" fontId="10" fillId="0" borderId="18" xfId="0" applyFont="1" applyFill="1" applyBorder="1" applyAlignment="1">
      <alignment horizontal="left" vertical="top" wrapText="1"/>
    </xf>
    <xf numFmtId="0" fontId="15" fillId="0" borderId="12" xfId="0" applyFont="1" applyBorder="1" applyAlignment="1">
      <alignment horizontal="left" vertical="center" wrapText="1"/>
    </xf>
    <xf numFmtId="0" fontId="4" fillId="0" borderId="18" xfId="0" applyFont="1" applyFill="1" applyBorder="1" applyAlignment="1">
      <alignment horizontal="left" vertical="top" wrapText="1"/>
    </xf>
    <xf numFmtId="0" fontId="18" fillId="0" borderId="12" xfId="0" applyFont="1" applyBorder="1" applyAlignment="1">
      <alignment horizontal="left" vertical="top" wrapText="1"/>
    </xf>
    <xf numFmtId="0" fontId="15" fillId="4" borderId="12" xfId="0" applyFont="1" applyFill="1" applyBorder="1" applyAlignment="1">
      <alignment horizontal="left" vertical="top" wrapText="1"/>
    </xf>
    <xf numFmtId="14" fontId="15" fillId="4" borderId="18" xfId="0" applyNumberFormat="1" applyFont="1" applyFill="1" applyBorder="1" applyAlignment="1">
      <alignment vertical="center" wrapText="1"/>
    </xf>
    <xf numFmtId="0" fontId="0" fillId="0" borderId="12" xfId="0" applyBorder="1" applyAlignment="1">
      <alignment wrapText="1"/>
    </xf>
    <xf numFmtId="0" fontId="15" fillId="0" borderId="12" xfId="0" applyFont="1" applyBorder="1" applyAlignment="1">
      <alignment vertical="center" wrapText="1"/>
    </xf>
    <xf numFmtId="16" fontId="15" fillId="0" borderId="18" xfId="0" applyNumberFormat="1" applyFont="1" applyBorder="1" applyAlignment="1">
      <alignment horizontal="left" vertical="center" wrapText="1"/>
    </xf>
    <xf numFmtId="0" fontId="16" fillId="0" borderId="18" xfId="0" applyFont="1" applyBorder="1" applyAlignment="1">
      <alignment horizontal="left" vertical="center" wrapText="1"/>
    </xf>
    <xf numFmtId="0" fontId="18" fillId="0" borderId="12" xfId="0" applyFont="1" applyBorder="1" applyAlignment="1">
      <alignment vertical="center" wrapText="1"/>
    </xf>
    <xf numFmtId="0" fontId="18" fillId="0" borderId="12" xfId="0" applyFont="1" applyBorder="1" applyAlignment="1">
      <alignment horizontal="left" vertical="center" wrapText="1"/>
    </xf>
    <xf numFmtId="0" fontId="7" fillId="0" borderId="12" xfId="0" applyFont="1" applyBorder="1" applyAlignment="1">
      <alignment horizontal="left" vertical="center" wrapText="1"/>
    </xf>
    <xf numFmtId="0" fontId="18" fillId="0" borderId="18" xfId="0" applyFont="1" applyBorder="1" applyAlignment="1">
      <alignment horizontal="left" vertical="center" wrapText="1"/>
    </xf>
    <xf numFmtId="0" fontId="7" fillId="0" borderId="18" xfId="0" applyFont="1" applyBorder="1" applyAlignment="1">
      <alignment wrapText="1"/>
    </xf>
    <xf numFmtId="0" fontId="7" fillId="0" borderId="12" xfId="0" applyFont="1" applyBorder="1" applyAlignment="1">
      <alignment horizontal="left" vertical="top" wrapText="1"/>
    </xf>
    <xf numFmtId="0" fontId="7" fillId="0" borderId="12" xfId="0" applyFont="1" applyFill="1" applyBorder="1" applyAlignment="1">
      <alignment wrapText="1"/>
    </xf>
    <xf numFmtId="0" fontId="0" fillId="0" borderId="26" xfId="0" applyFill="1" applyBorder="1" applyAlignment="1">
      <alignment vertical="top" wrapText="1"/>
    </xf>
    <xf numFmtId="0" fontId="15" fillId="0" borderId="1"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0" fillId="0" borderId="26" xfId="0" applyFill="1" applyBorder="1" applyAlignment="1">
      <alignment vertical="top"/>
    </xf>
    <xf numFmtId="0" fontId="15" fillId="4" borderId="18" xfId="0" applyFont="1" applyFill="1" applyBorder="1" applyAlignment="1">
      <alignment horizontal="left" vertical="center" wrapText="1"/>
    </xf>
    <xf numFmtId="0" fontId="0" fillId="0" borderId="18" xfId="0" applyBorder="1" applyAlignment="1">
      <alignment horizontal="left" wrapText="1"/>
    </xf>
    <xf numFmtId="0" fontId="0" fillId="6" borderId="0" xfId="0" applyFill="1" applyAlignment="1">
      <alignment vertical="top"/>
    </xf>
    <xf numFmtId="0" fontId="15" fillId="0" borderId="27" xfId="0" applyFont="1" applyBorder="1" applyAlignment="1">
      <alignment vertical="center" wrapText="1"/>
    </xf>
    <xf numFmtId="0" fontId="15" fillId="0" borderId="28" xfId="0" applyFont="1" applyBorder="1" applyAlignment="1">
      <alignment horizontal="left" vertical="center" wrapText="1"/>
    </xf>
    <xf numFmtId="0" fontId="7" fillId="0" borderId="29" xfId="0" applyFont="1" applyBorder="1" applyAlignment="1">
      <alignment horizontal="left" vertical="center" wrapText="1"/>
    </xf>
    <xf numFmtId="0" fontId="4" fillId="0" borderId="1" xfId="0" applyFont="1" applyFill="1" applyBorder="1" applyAlignment="1">
      <alignment horizontal="center" vertical="top" wrapText="1"/>
    </xf>
    <xf numFmtId="0" fontId="0" fillId="0" borderId="1" xfId="0" applyFill="1" applyBorder="1" applyAlignment="1">
      <alignment horizontal="center" vertical="top" wrapText="1"/>
    </xf>
    <xf numFmtId="0" fontId="4" fillId="0" borderId="0"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4" fillId="2" borderId="6" xfId="0" applyFont="1" applyFill="1" applyBorder="1" applyAlignment="1">
      <alignment horizontal="center" vertical="top" wrapText="1"/>
    </xf>
    <xf numFmtId="0" fontId="4" fillId="3" borderId="0" xfId="0" applyFont="1" applyFill="1" applyBorder="1" applyAlignment="1">
      <alignment horizontal="center" vertical="top" wrapText="1"/>
    </xf>
    <xf numFmtId="0" fontId="4" fillId="3" borderId="7" xfId="0" applyFont="1" applyFill="1" applyBorder="1" applyAlignment="1">
      <alignment horizontal="center" vertical="top" wrapText="1"/>
    </xf>
    <xf numFmtId="3" fontId="4" fillId="3" borderId="8" xfId="0" applyNumberFormat="1" applyFont="1" applyFill="1" applyBorder="1" applyAlignment="1">
      <alignment horizontal="center" vertical="top" wrapText="1"/>
    </xf>
    <xf numFmtId="3" fontId="5" fillId="0" borderId="10" xfId="0" applyNumberFormat="1" applyFont="1" applyBorder="1" applyAlignment="1">
      <alignment horizontal="center" vertical="top" wrapText="1"/>
    </xf>
    <xf numFmtId="0" fontId="4" fillId="3" borderId="9" xfId="0" applyFont="1" applyFill="1" applyBorder="1" applyAlignment="1">
      <alignment horizontal="center" vertical="top" wrapText="1"/>
    </xf>
    <xf numFmtId="0" fontId="0" fillId="0" borderId="11" xfId="0" applyBorder="1" applyAlignment="1">
      <alignment horizontal="center" vertical="top" wrapText="1"/>
    </xf>
    <xf numFmtId="0" fontId="4" fillId="3" borderId="17" xfId="0" applyFont="1" applyFill="1" applyBorder="1" applyAlignment="1">
      <alignment horizontal="center" vertical="top" wrapText="1"/>
    </xf>
    <xf numFmtId="0" fontId="0" fillId="0" borderId="16" xfId="0" applyBorder="1" applyAlignment="1">
      <alignment horizontal="center" vertical="top" wrapText="1"/>
    </xf>
    <xf numFmtId="0" fontId="16" fillId="3" borderId="22" xfId="0" applyFont="1" applyFill="1" applyBorder="1" applyAlignment="1">
      <alignment horizontal="center"/>
    </xf>
    <xf numFmtId="0" fontId="0" fillId="0" borderId="23" xfId="0" applyFont="1" applyBorder="1"/>
    <xf numFmtId="0" fontId="0" fillId="6" borderId="24" xfId="0" applyFill="1" applyBorder="1" applyAlignment="1">
      <alignment horizontal="center"/>
    </xf>
    <xf numFmtId="0" fontId="0" fillId="6" borderId="25" xfId="0" applyFill="1" applyBorder="1" applyAlignment="1">
      <alignment horizontal="center"/>
    </xf>
    <xf numFmtId="0" fontId="7" fillId="7" borderId="12" xfId="0" applyFont="1" applyFill="1" applyBorder="1" applyAlignment="1">
      <alignment horizontal="left"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U143"/>
  <sheetViews>
    <sheetView tabSelected="1" zoomScale="90" zoomScaleNormal="90" workbookViewId="0">
      <selection activeCell="F68" sqref="F68"/>
    </sheetView>
  </sheetViews>
  <sheetFormatPr defaultRowHeight="14.5" x14ac:dyDescent="0.35"/>
  <cols>
    <col min="1" max="1" width="8" bestFit="1" customWidth="1"/>
    <col min="2" max="2" width="46.453125" style="6" customWidth="1"/>
    <col min="3" max="3" width="14.7265625" style="6" customWidth="1"/>
    <col min="4" max="4" width="10.26953125" style="6" customWidth="1"/>
    <col min="5" max="5" width="11.26953125" style="6" customWidth="1"/>
    <col min="6" max="6" width="11.54296875" style="6" customWidth="1"/>
    <col min="7" max="7" width="13.54296875" customWidth="1"/>
    <col min="9" max="9" width="11.7265625" bestFit="1" customWidth="1"/>
    <col min="10" max="10" width="10.54296875" customWidth="1"/>
    <col min="11" max="11" width="12.26953125" style="150" customWidth="1"/>
  </cols>
  <sheetData>
    <row r="2" spans="1:11" ht="15" customHeight="1" x14ac:dyDescent="0.35">
      <c r="A2" s="230" t="s">
        <v>138</v>
      </c>
      <c r="B2" s="230"/>
      <c r="C2" s="231" t="s">
        <v>0</v>
      </c>
      <c r="D2" s="231"/>
      <c r="E2" s="231"/>
      <c r="F2" s="232"/>
      <c r="G2" s="231" t="s">
        <v>1</v>
      </c>
      <c r="H2" s="231"/>
      <c r="I2" s="231"/>
      <c r="J2" s="232"/>
      <c r="K2" s="228" t="s">
        <v>2</v>
      </c>
    </row>
    <row r="3" spans="1:11" ht="6.65" customHeight="1" thickBot="1" x14ac:dyDescent="0.4">
      <c r="A3" s="230"/>
      <c r="B3" s="230"/>
      <c r="C3" s="233"/>
      <c r="D3" s="233"/>
      <c r="E3" s="233"/>
      <c r="F3" s="234"/>
      <c r="G3" s="233"/>
      <c r="H3" s="233"/>
      <c r="I3" s="233"/>
      <c r="J3" s="234"/>
      <c r="K3" s="228"/>
    </row>
    <row r="4" spans="1:11" ht="15" customHeight="1" x14ac:dyDescent="0.35">
      <c r="A4" s="235" t="s">
        <v>3</v>
      </c>
      <c r="B4" s="236"/>
      <c r="C4" s="1" t="s">
        <v>4</v>
      </c>
      <c r="D4" s="1" t="s">
        <v>5</v>
      </c>
      <c r="E4" s="237" t="s">
        <v>6</v>
      </c>
      <c r="F4" s="239" t="s">
        <v>7</v>
      </c>
      <c r="G4" s="1" t="s">
        <v>4</v>
      </c>
      <c r="H4" s="1" t="s">
        <v>5</v>
      </c>
      <c r="I4" s="237" t="s">
        <v>6</v>
      </c>
      <c r="J4" s="241" t="s">
        <v>8</v>
      </c>
      <c r="K4" s="228" t="s">
        <v>8</v>
      </c>
    </row>
    <row r="5" spans="1:11" ht="12.65" customHeight="1" x14ac:dyDescent="0.35">
      <c r="A5" s="235"/>
      <c r="B5" s="236"/>
      <c r="C5" s="1"/>
      <c r="D5" s="1"/>
      <c r="E5" s="237"/>
      <c r="F5" s="239"/>
      <c r="G5" s="1"/>
      <c r="H5" s="1"/>
      <c r="I5" s="237"/>
      <c r="J5" s="241"/>
      <c r="K5" s="228"/>
    </row>
    <row r="6" spans="1:11" ht="6.65" customHeight="1" x14ac:dyDescent="0.35">
      <c r="A6" s="235"/>
      <c r="B6" s="236"/>
      <c r="C6" s="2"/>
      <c r="D6" s="2"/>
      <c r="E6" s="238"/>
      <c r="F6" s="240"/>
      <c r="G6" s="2"/>
      <c r="H6" s="2"/>
      <c r="I6" s="238"/>
      <c r="J6" s="242"/>
      <c r="K6" s="229"/>
    </row>
    <row r="7" spans="1:11" ht="13.5" customHeight="1" x14ac:dyDescent="0.35">
      <c r="A7" s="3">
        <v>1</v>
      </c>
      <c r="B7" s="4" t="s">
        <v>9</v>
      </c>
      <c r="C7" s="22"/>
      <c r="D7" s="22"/>
      <c r="E7" s="22"/>
      <c r="F7" s="23"/>
      <c r="G7" s="22"/>
      <c r="H7" s="22"/>
      <c r="I7" s="22"/>
      <c r="J7" s="137"/>
      <c r="K7" s="151"/>
    </row>
    <row r="8" spans="1:11" ht="15" customHeight="1" x14ac:dyDescent="0.35">
      <c r="A8" s="41"/>
      <c r="B8" s="4" t="s">
        <v>10</v>
      </c>
      <c r="C8" s="22"/>
      <c r="D8" s="22"/>
      <c r="E8" s="22"/>
      <c r="F8" s="24"/>
      <c r="G8" s="22"/>
      <c r="H8" s="22"/>
      <c r="I8" s="22"/>
      <c r="J8" s="138"/>
      <c r="K8" s="152"/>
    </row>
    <row r="9" spans="1:11" ht="14.25" customHeight="1" x14ac:dyDescent="0.35">
      <c r="A9" s="3" t="s">
        <v>11</v>
      </c>
      <c r="B9" s="4" t="s">
        <v>12</v>
      </c>
      <c r="C9" s="22"/>
      <c r="D9" s="22"/>
      <c r="E9" s="22"/>
      <c r="F9" s="24"/>
      <c r="G9" s="22"/>
      <c r="H9" s="22"/>
      <c r="I9" s="22"/>
      <c r="J9" s="138"/>
      <c r="K9" s="152"/>
    </row>
    <row r="10" spans="1:11" ht="29.5" customHeight="1" x14ac:dyDescent="0.35">
      <c r="A10" s="5" t="s">
        <v>13</v>
      </c>
      <c r="B10" s="11" t="s">
        <v>172</v>
      </c>
      <c r="C10" s="14" t="s">
        <v>14</v>
      </c>
      <c r="D10" s="11">
        <v>24</v>
      </c>
      <c r="E10" s="35">
        <v>1400</v>
      </c>
      <c r="F10" s="122">
        <f>D10*E10</f>
        <v>33600</v>
      </c>
      <c r="G10" s="14" t="s">
        <v>14</v>
      </c>
      <c r="H10" s="11">
        <v>12</v>
      </c>
      <c r="I10" s="35">
        <f>E10</f>
        <v>1400</v>
      </c>
      <c r="J10" s="108">
        <f t="shared" ref="J10" si="0">H10*I10</f>
        <v>16800</v>
      </c>
      <c r="K10" s="153">
        <f>F10-J10</f>
        <v>16800</v>
      </c>
    </row>
    <row r="11" spans="1:11" ht="16.5" customHeight="1" x14ac:dyDescent="0.35">
      <c r="A11" s="15" t="s">
        <v>15</v>
      </c>
      <c r="B11" s="37" t="s">
        <v>230</v>
      </c>
      <c r="C11" s="94" t="s">
        <v>14</v>
      </c>
      <c r="D11" s="95">
        <v>24</v>
      </c>
      <c r="E11" s="95">
        <v>425</v>
      </c>
      <c r="F11" s="123">
        <f>D11*E11</f>
        <v>10200</v>
      </c>
      <c r="G11" s="96" t="s">
        <v>14</v>
      </c>
      <c r="H11" s="86">
        <v>12</v>
      </c>
      <c r="I11" s="86">
        <v>425</v>
      </c>
      <c r="J11" s="139">
        <f>H11*E11</f>
        <v>5100</v>
      </c>
      <c r="K11" s="154">
        <f>F11-J11</f>
        <v>5100</v>
      </c>
    </row>
    <row r="12" spans="1:11" x14ac:dyDescent="0.35">
      <c r="A12" s="38" t="s">
        <v>16</v>
      </c>
      <c r="B12" s="13" t="s">
        <v>229</v>
      </c>
      <c r="C12" s="14" t="s">
        <v>14</v>
      </c>
      <c r="D12" s="13">
        <v>19.2</v>
      </c>
      <c r="E12" s="35">
        <v>246</v>
      </c>
      <c r="F12" s="122">
        <f>D12*E12</f>
        <v>4723.2</v>
      </c>
      <c r="G12" s="14" t="s">
        <v>14</v>
      </c>
      <c r="H12" s="13">
        <v>9.6</v>
      </c>
      <c r="I12" s="35">
        <v>246</v>
      </c>
      <c r="J12" s="108">
        <f>H12*E12</f>
        <v>2361.6</v>
      </c>
      <c r="K12" s="154">
        <f>F12-J12</f>
        <v>2361.6</v>
      </c>
    </row>
    <row r="13" spans="1:11" ht="26" x14ac:dyDescent="0.35">
      <c r="A13" s="38" t="s">
        <v>173</v>
      </c>
      <c r="B13" s="11" t="s">
        <v>156</v>
      </c>
      <c r="C13" s="14" t="s">
        <v>14</v>
      </c>
      <c r="D13" s="13">
        <v>24</v>
      </c>
      <c r="E13" s="35">
        <v>225</v>
      </c>
      <c r="F13" s="122">
        <f>D13*E13</f>
        <v>5400</v>
      </c>
      <c r="G13" s="14" t="s">
        <v>14</v>
      </c>
      <c r="H13" s="13">
        <v>12</v>
      </c>
      <c r="I13" s="35">
        <f>E13</f>
        <v>225</v>
      </c>
      <c r="J13" s="108">
        <f>H13*I13</f>
        <v>2700</v>
      </c>
      <c r="K13" s="155">
        <f>F13-J13</f>
        <v>2700</v>
      </c>
    </row>
    <row r="14" spans="1:11" x14ac:dyDescent="0.35">
      <c r="A14" s="39" t="s">
        <v>17</v>
      </c>
      <c r="B14" s="8" t="s">
        <v>18</v>
      </c>
      <c r="C14" s="4"/>
      <c r="D14" s="4"/>
      <c r="E14" s="9"/>
      <c r="F14" s="122"/>
      <c r="G14" s="4"/>
      <c r="H14" s="4"/>
      <c r="I14" s="9"/>
      <c r="J14" s="133"/>
      <c r="K14" s="153"/>
    </row>
    <row r="15" spans="1:11" ht="42.75" customHeight="1" x14ac:dyDescent="0.35">
      <c r="A15" s="38" t="s">
        <v>19</v>
      </c>
      <c r="B15" s="10" t="s">
        <v>228</v>
      </c>
      <c r="C15" s="14" t="s">
        <v>14</v>
      </c>
      <c r="D15" s="13">
        <v>24</v>
      </c>
      <c r="E15" s="35">
        <v>225</v>
      </c>
      <c r="F15" s="122">
        <f>D15*E15</f>
        <v>5400</v>
      </c>
      <c r="G15" s="14" t="s">
        <v>14</v>
      </c>
      <c r="H15" s="13">
        <v>12</v>
      </c>
      <c r="I15" s="35">
        <f>E15</f>
        <v>225</v>
      </c>
      <c r="J15" s="108">
        <f>H15*I15</f>
        <v>2700</v>
      </c>
      <c r="K15" s="155">
        <f>F15-J15</f>
        <v>2700</v>
      </c>
    </row>
    <row r="16" spans="1:11" ht="34.5" customHeight="1" x14ac:dyDescent="0.35">
      <c r="A16" s="38" t="s">
        <v>20</v>
      </c>
      <c r="B16" s="171" t="s">
        <v>174</v>
      </c>
      <c r="C16" s="56" t="s">
        <v>14</v>
      </c>
      <c r="D16" s="37">
        <v>40</v>
      </c>
      <c r="E16" s="57">
        <v>600</v>
      </c>
      <c r="F16" s="172">
        <f>D16*E16</f>
        <v>24000</v>
      </c>
      <c r="G16" s="56" t="s">
        <v>14</v>
      </c>
      <c r="H16" s="37">
        <v>20</v>
      </c>
      <c r="I16" s="173">
        <f>E16</f>
        <v>600</v>
      </c>
      <c r="J16" s="174">
        <f>H16*E16</f>
        <v>12000</v>
      </c>
      <c r="K16" s="154">
        <f>F16-J16</f>
        <v>12000</v>
      </c>
    </row>
    <row r="17" spans="1:21" ht="26" x14ac:dyDescent="0.35">
      <c r="A17" s="52" t="s">
        <v>40</v>
      </c>
      <c r="B17" s="8" t="s">
        <v>203</v>
      </c>
      <c r="C17" s="25"/>
      <c r="D17" s="26"/>
      <c r="E17" s="27"/>
      <c r="F17" s="125"/>
      <c r="G17" s="25"/>
      <c r="H17" s="26"/>
      <c r="I17" s="27"/>
      <c r="J17" s="140"/>
      <c r="K17" s="154"/>
    </row>
    <row r="18" spans="1:21" ht="39" x14ac:dyDescent="0.35">
      <c r="A18" s="38" t="s">
        <v>21</v>
      </c>
      <c r="B18" s="13" t="s">
        <v>145</v>
      </c>
      <c r="C18" s="12" t="s">
        <v>22</v>
      </c>
      <c r="D18" s="11">
        <v>60</v>
      </c>
      <c r="E18" s="53">
        <v>900</v>
      </c>
      <c r="F18" s="122">
        <f t="shared" ref="F18:F21" si="1">D18*E18</f>
        <v>54000</v>
      </c>
      <c r="G18" s="12" t="s">
        <v>22</v>
      </c>
      <c r="H18" s="13">
        <v>60</v>
      </c>
      <c r="I18" s="53">
        <f>E18</f>
        <v>900</v>
      </c>
      <c r="J18" s="108">
        <f t="shared" ref="J18" si="2">H18*I18</f>
        <v>54000</v>
      </c>
      <c r="K18" s="154">
        <v>0</v>
      </c>
    </row>
    <row r="19" spans="1:21" ht="52" x14ac:dyDescent="0.35">
      <c r="A19" s="58" t="s">
        <v>205</v>
      </c>
      <c r="B19" s="54" t="s">
        <v>141</v>
      </c>
      <c r="C19" s="12" t="s">
        <v>22</v>
      </c>
      <c r="D19" s="35">
        <v>70</v>
      </c>
      <c r="E19" s="53">
        <v>900</v>
      </c>
      <c r="F19" s="122">
        <f t="shared" si="1"/>
        <v>63000</v>
      </c>
      <c r="G19" s="12" t="s">
        <v>22</v>
      </c>
      <c r="H19" s="13">
        <v>70</v>
      </c>
      <c r="I19" s="53">
        <f>E19</f>
        <v>900</v>
      </c>
      <c r="J19" s="108">
        <f>H19*E19</f>
        <v>63000</v>
      </c>
      <c r="K19" s="154">
        <v>0</v>
      </c>
    </row>
    <row r="20" spans="1:21" ht="58.5" customHeight="1" x14ac:dyDescent="0.35">
      <c r="A20" s="38" t="s">
        <v>206</v>
      </c>
      <c r="B20" s="13" t="s">
        <v>143</v>
      </c>
      <c r="C20" s="12" t="s">
        <v>22</v>
      </c>
      <c r="D20" s="13">
        <v>50</v>
      </c>
      <c r="E20" s="53">
        <v>900</v>
      </c>
      <c r="F20" s="122">
        <f t="shared" si="1"/>
        <v>45000</v>
      </c>
      <c r="G20" s="12" t="s">
        <v>22</v>
      </c>
      <c r="H20" s="13">
        <v>50</v>
      </c>
      <c r="I20" s="53">
        <f>E20</f>
        <v>900</v>
      </c>
      <c r="J20" s="108">
        <f>H20*I20</f>
        <v>45000</v>
      </c>
      <c r="K20" s="154">
        <v>0</v>
      </c>
    </row>
    <row r="21" spans="1:21" ht="52" x14ac:dyDescent="0.35">
      <c r="A21" s="38" t="s">
        <v>207</v>
      </c>
      <c r="B21" s="13" t="s">
        <v>144</v>
      </c>
      <c r="C21" s="12" t="s">
        <v>22</v>
      </c>
      <c r="D21" s="13">
        <v>100</v>
      </c>
      <c r="E21" s="53">
        <v>900</v>
      </c>
      <c r="F21" s="122">
        <f t="shared" si="1"/>
        <v>90000</v>
      </c>
      <c r="G21" s="12" t="s">
        <v>22</v>
      </c>
      <c r="H21" s="13">
        <v>100</v>
      </c>
      <c r="I21" s="53">
        <f>E21</f>
        <v>900</v>
      </c>
      <c r="J21" s="108">
        <f>H21*I21</f>
        <v>90000</v>
      </c>
      <c r="K21" s="154">
        <v>0</v>
      </c>
    </row>
    <row r="22" spans="1:21" x14ac:dyDescent="0.35">
      <c r="A22" s="38" t="s">
        <v>49</v>
      </c>
      <c r="B22" s="4" t="s">
        <v>23</v>
      </c>
      <c r="C22" s="25"/>
      <c r="D22" s="26"/>
      <c r="E22" s="27"/>
      <c r="F22" s="125"/>
      <c r="G22" s="25"/>
      <c r="H22" s="26"/>
      <c r="I22" s="27"/>
      <c r="J22" s="140"/>
      <c r="K22" s="154"/>
    </row>
    <row r="23" spans="1:21" ht="43.5" customHeight="1" x14ac:dyDescent="0.35">
      <c r="A23" s="58" t="s">
        <v>96</v>
      </c>
      <c r="B23" s="11" t="s">
        <v>146</v>
      </c>
      <c r="C23" s="14" t="s">
        <v>24</v>
      </c>
      <c r="D23" s="11">
        <v>392</v>
      </c>
      <c r="E23" s="53">
        <v>139</v>
      </c>
      <c r="F23" s="122">
        <f>D23*E23</f>
        <v>54488</v>
      </c>
      <c r="G23" s="14" t="s">
        <v>24</v>
      </c>
      <c r="H23" s="11">
        <v>189</v>
      </c>
      <c r="I23" s="53">
        <v>139</v>
      </c>
      <c r="J23" s="108">
        <f>H23*E23</f>
        <v>26271</v>
      </c>
      <c r="K23" s="155">
        <f>F23-J23</f>
        <v>28217</v>
      </c>
      <c r="L23" s="99"/>
      <c r="M23" s="99"/>
      <c r="N23" s="99"/>
      <c r="O23" s="99"/>
      <c r="P23" s="99"/>
      <c r="Q23" s="99"/>
      <c r="R23" s="99"/>
      <c r="S23" s="99"/>
      <c r="T23" s="99"/>
      <c r="U23" s="99"/>
    </row>
    <row r="24" spans="1:21" ht="31" customHeight="1" x14ac:dyDescent="0.35">
      <c r="A24" s="58" t="s">
        <v>95</v>
      </c>
      <c r="B24" s="11" t="s">
        <v>50</v>
      </c>
      <c r="C24" s="14" t="s">
        <v>24</v>
      </c>
      <c r="D24" s="11">
        <v>80</v>
      </c>
      <c r="E24" s="53">
        <v>220</v>
      </c>
      <c r="F24" s="122">
        <f>D24*E24</f>
        <v>17600</v>
      </c>
      <c r="G24" s="14" t="s">
        <v>24</v>
      </c>
      <c r="H24" s="11">
        <v>40</v>
      </c>
      <c r="I24" s="53">
        <v>220</v>
      </c>
      <c r="J24" s="108">
        <f>H24*I24</f>
        <v>8800</v>
      </c>
      <c r="K24" s="156">
        <f>F24-J24</f>
        <v>8800</v>
      </c>
      <c r="L24" s="99"/>
      <c r="M24" s="99"/>
      <c r="N24" s="99"/>
      <c r="O24" s="99"/>
      <c r="P24" s="99"/>
      <c r="Q24" s="99"/>
      <c r="R24" s="99"/>
      <c r="S24" s="99"/>
      <c r="T24" s="99"/>
      <c r="U24" s="99"/>
    </row>
    <row r="25" spans="1:21" ht="69" customHeight="1" x14ac:dyDescent="0.35">
      <c r="A25" s="58" t="s">
        <v>94</v>
      </c>
      <c r="B25" s="82" t="s">
        <v>209</v>
      </c>
      <c r="C25" s="83" t="s">
        <v>14</v>
      </c>
      <c r="D25" s="82">
        <v>20</v>
      </c>
      <c r="E25" s="55">
        <v>700</v>
      </c>
      <c r="F25" s="126">
        <f>D25*E25</f>
        <v>14000</v>
      </c>
      <c r="G25" s="83" t="s">
        <v>14</v>
      </c>
      <c r="H25" s="82">
        <v>10</v>
      </c>
      <c r="I25" s="55">
        <v>700</v>
      </c>
      <c r="J25" s="141">
        <f>H25*E25</f>
        <v>7000</v>
      </c>
      <c r="K25" s="157">
        <f>F25-J25</f>
        <v>7000</v>
      </c>
    </row>
    <row r="26" spans="1:21" x14ac:dyDescent="0.35">
      <c r="A26" s="36"/>
      <c r="B26" s="59" t="s">
        <v>25</v>
      </c>
      <c r="C26" s="29"/>
      <c r="D26" s="29"/>
      <c r="E26" s="29"/>
      <c r="F26" s="127">
        <f>SUM(F10:F25)</f>
        <v>421411.2</v>
      </c>
      <c r="G26" s="97"/>
      <c r="H26" s="97"/>
      <c r="I26" s="97"/>
      <c r="J26" s="142">
        <f>SUM(J10:J25)</f>
        <v>335732.6</v>
      </c>
      <c r="K26" s="158">
        <f>SUM(K10:K25)</f>
        <v>85678.6</v>
      </c>
    </row>
    <row r="27" spans="1:21" x14ac:dyDescent="0.35">
      <c r="A27" s="39">
        <v>2</v>
      </c>
      <c r="B27" s="4" t="s">
        <v>26</v>
      </c>
      <c r="C27" s="4"/>
      <c r="D27" s="4"/>
      <c r="E27" s="4"/>
      <c r="F27" s="128"/>
      <c r="G27" s="4"/>
      <c r="H27" s="4"/>
      <c r="I27" s="4"/>
      <c r="J27" s="135"/>
      <c r="K27" s="155"/>
    </row>
    <row r="28" spans="1:21" x14ac:dyDescent="0.35">
      <c r="A28" s="38" t="s">
        <v>56</v>
      </c>
      <c r="B28" s="11" t="s">
        <v>51</v>
      </c>
      <c r="C28" s="12" t="s">
        <v>57</v>
      </c>
      <c r="D28" s="13">
        <v>20</v>
      </c>
      <c r="E28" s="53">
        <v>650</v>
      </c>
      <c r="F28" s="122">
        <f>D28*E28</f>
        <v>13000</v>
      </c>
      <c r="G28" s="12" t="s">
        <v>57</v>
      </c>
      <c r="H28" s="13">
        <v>10</v>
      </c>
      <c r="I28" s="53">
        <v>650</v>
      </c>
      <c r="J28" s="108">
        <f>H28*I28</f>
        <v>6500</v>
      </c>
      <c r="K28" s="155">
        <v>6500</v>
      </c>
    </row>
    <row r="29" spans="1:21" x14ac:dyDescent="0.35">
      <c r="A29" s="38" t="s">
        <v>54</v>
      </c>
      <c r="B29" s="11" t="s">
        <v>55</v>
      </c>
      <c r="C29" s="63" t="s">
        <v>57</v>
      </c>
      <c r="D29" s="13">
        <v>8</v>
      </c>
      <c r="E29" s="53">
        <v>650</v>
      </c>
      <c r="F29" s="122">
        <f>D29*E29</f>
        <v>5200</v>
      </c>
      <c r="G29" s="12" t="s">
        <v>57</v>
      </c>
      <c r="H29" s="13">
        <v>3</v>
      </c>
      <c r="I29" s="53">
        <v>650</v>
      </c>
      <c r="J29" s="108">
        <f>H29*E29</f>
        <v>1950</v>
      </c>
      <c r="K29" s="155">
        <f>F29-J29</f>
        <v>3250</v>
      </c>
    </row>
    <row r="30" spans="1:21" ht="26" x14ac:dyDescent="0.35">
      <c r="A30" s="58" t="s">
        <v>58</v>
      </c>
      <c r="B30" s="11" t="s">
        <v>147</v>
      </c>
      <c r="C30" s="63" t="s">
        <v>57</v>
      </c>
      <c r="D30" s="13">
        <v>16</v>
      </c>
      <c r="E30" s="53">
        <v>650</v>
      </c>
      <c r="F30" s="122">
        <f>D30*E30</f>
        <v>10400</v>
      </c>
      <c r="G30" s="12" t="s">
        <v>57</v>
      </c>
      <c r="H30" s="13">
        <v>8</v>
      </c>
      <c r="I30" s="53">
        <v>650</v>
      </c>
      <c r="J30" s="108">
        <f>H30*E30</f>
        <v>5200</v>
      </c>
      <c r="K30" s="91">
        <f>F30-J30</f>
        <v>5200</v>
      </c>
    </row>
    <row r="31" spans="1:21" x14ac:dyDescent="0.35">
      <c r="A31" s="36"/>
      <c r="B31" s="59" t="s">
        <v>27</v>
      </c>
      <c r="C31" s="29"/>
      <c r="D31" s="29"/>
      <c r="E31" s="29"/>
      <c r="F31" s="127">
        <f>SUM(F28:F30)</f>
        <v>28600</v>
      </c>
      <c r="G31" s="97"/>
      <c r="H31" s="97"/>
      <c r="I31" s="97"/>
      <c r="J31" s="142">
        <f>SUM(J28:J30)</f>
        <v>13650</v>
      </c>
      <c r="K31" s="142">
        <f>SUM(K28:K30)</f>
        <v>14950</v>
      </c>
    </row>
    <row r="32" spans="1:21" x14ac:dyDescent="0.35">
      <c r="A32" s="39">
        <v>3</v>
      </c>
      <c r="B32" s="4" t="s">
        <v>65</v>
      </c>
      <c r="C32" s="11"/>
      <c r="D32" s="22"/>
      <c r="E32" s="22"/>
      <c r="F32" s="129"/>
      <c r="G32" s="22"/>
      <c r="H32" s="22"/>
      <c r="I32" s="22"/>
      <c r="J32" s="143"/>
      <c r="K32" s="159"/>
    </row>
    <row r="33" spans="1:11" ht="39" x14ac:dyDescent="0.35">
      <c r="A33" s="58" t="s">
        <v>61</v>
      </c>
      <c r="B33" s="11" t="s">
        <v>116</v>
      </c>
      <c r="C33" s="12" t="s">
        <v>28</v>
      </c>
      <c r="D33" s="11">
        <v>14</v>
      </c>
      <c r="E33" s="53">
        <v>700</v>
      </c>
      <c r="F33" s="122">
        <f>D33*E33</f>
        <v>9800</v>
      </c>
      <c r="G33" s="12" t="s">
        <v>179</v>
      </c>
      <c r="H33" s="11">
        <v>14</v>
      </c>
      <c r="I33" s="53">
        <v>700</v>
      </c>
      <c r="J33" s="108">
        <f>H33*E33</f>
        <v>9800</v>
      </c>
      <c r="K33" s="155">
        <v>0</v>
      </c>
    </row>
    <row r="34" spans="1:11" x14ac:dyDescent="0.35">
      <c r="A34" s="58" t="s">
        <v>62</v>
      </c>
      <c r="B34" s="100" t="s">
        <v>118</v>
      </c>
      <c r="C34" s="12" t="s">
        <v>28</v>
      </c>
      <c r="D34" s="12">
        <v>2</v>
      </c>
      <c r="E34" s="53">
        <v>20000</v>
      </c>
      <c r="F34" s="122">
        <f t="shared" ref="F34" si="3">E34*D34</f>
        <v>40000</v>
      </c>
      <c r="G34" s="12" t="s">
        <v>28</v>
      </c>
      <c r="H34" s="100">
        <v>2</v>
      </c>
      <c r="I34" s="53">
        <f t="shared" ref="I34" si="4">E34</f>
        <v>20000</v>
      </c>
      <c r="J34" s="144">
        <f t="shared" ref="J34" si="5">H34*I34</f>
        <v>40000</v>
      </c>
      <c r="K34" s="155"/>
    </row>
    <row r="35" spans="1:11" ht="26" x14ac:dyDescent="0.35">
      <c r="A35" s="58" t="s">
        <v>117</v>
      </c>
      <c r="B35" s="65" t="s">
        <v>139</v>
      </c>
      <c r="C35" s="66" t="s">
        <v>28</v>
      </c>
      <c r="D35" s="100">
        <v>2</v>
      </c>
      <c r="E35" s="53">
        <v>7500</v>
      </c>
      <c r="F35" s="130">
        <f>D35*E35</f>
        <v>15000</v>
      </c>
      <c r="G35" s="12" t="s">
        <v>28</v>
      </c>
      <c r="H35" s="100">
        <v>2</v>
      </c>
      <c r="I35" s="53">
        <v>7500</v>
      </c>
      <c r="J35" s="144">
        <f>D35*E35</f>
        <v>15000</v>
      </c>
      <c r="K35" s="155">
        <v>0</v>
      </c>
    </row>
    <row r="36" spans="1:11" x14ac:dyDescent="0.35">
      <c r="A36" s="36"/>
      <c r="B36" s="59" t="s">
        <v>29</v>
      </c>
      <c r="C36" s="29"/>
      <c r="D36" s="29"/>
      <c r="E36" s="29"/>
      <c r="F36" s="128">
        <f>SUM(F33:F35)</f>
        <v>64800</v>
      </c>
      <c r="G36" s="29"/>
      <c r="H36" s="29"/>
      <c r="I36" s="29"/>
      <c r="J36" s="135">
        <f>SUM(J33:J35)</f>
        <v>64800</v>
      </c>
      <c r="K36" s="135">
        <v>0</v>
      </c>
    </row>
    <row r="37" spans="1:11" x14ac:dyDescent="0.35">
      <c r="A37" s="39" t="s">
        <v>81</v>
      </c>
      <c r="B37" s="67" t="s">
        <v>30</v>
      </c>
      <c r="C37" s="31"/>
      <c r="D37" s="31"/>
      <c r="E37" s="31"/>
      <c r="F37" s="125"/>
      <c r="G37" s="31"/>
      <c r="H37" s="31"/>
      <c r="I37" s="31"/>
      <c r="J37" s="140"/>
      <c r="K37" s="160"/>
    </row>
    <row r="38" spans="1:11" ht="26" x14ac:dyDescent="0.35">
      <c r="A38" s="39" t="s">
        <v>80</v>
      </c>
      <c r="B38" s="67" t="s">
        <v>63</v>
      </c>
      <c r="C38" s="12" t="s">
        <v>31</v>
      </c>
      <c r="D38" s="64">
        <v>1</v>
      </c>
      <c r="E38" s="53">
        <v>20000</v>
      </c>
      <c r="F38" s="122">
        <f t="shared" ref="F38" si="6">D38*E38</f>
        <v>20000</v>
      </c>
      <c r="G38" s="12" t="s">
        <v>31</v>
      </c>
      <c r="H38" s="64">
        <v>0.5</v>
      </c>
      <c r="I38" s="120">
        <v>20000</v>
      </c>
      <c r="J38" s="108">
        <f>H38*I38</f>
        <v>10000</v>
      </c>
      <c r="K38" s="155">
        <f>F38-J38</f>
        <v>10000</v>
      </c>
    </row>
    <row r="39" spans="1:11" x14ac:dyDescent="0.35">
      <c r="A39" s="39" t="s">
        <v>73</v>
      </c>
      <c r="B39" s="67" t="s">
        <v>74</v>
      </c>
      <c r="C39" s="28"/>
      <c r="D39" s="30"/>
      <c r="E39" s="31"/>
      <c r="F39" s="125"/>
      <c r="G39" s="28"/>
      <c r="H39" s="30"/>
      <c r="I39" s="31"/>
      <c r="J39" s="140"/>
      <c r="K39" s="160"/>
    </row>
    <row r="40" spans="1:11" ht="26" x14ac:dyDescent="0.35">
      <c r="A40" s="58" t="s">
        <v>75</v>
      </c>
      <c r="B40" s="13" t="s">
        <v>148</v>
      </c>
      <c r="C40" s="12" t="s">
        <v>31</v>
      </c>
      <c r="D40" s="64">
        <v>1</v>
      </c>
      <c r="E40" s="53">
        <v>200000</v>
      </c>
      <c r="F40" s="122">
        <v>200000</v>
      </c>
      <c r="G40" s="12" t="s">
        <v>78</v>
      </c>
      <c r="H40" s="64">
        <v>0.5</v>
      </c>
      <c r="I40" s="120">
        <v>200000</v>
      </c>
      <c r="J40" s="108">
        <v>100000</v>
      </c>
      <c r="K40" s="155">
        <v>100000</v>
      </c>
    </row>
    <row r="41" spans="1:11" ht="26" x14ac:dyDescent="0.35">
      <c r="A41" s="38" t="s">
        <v>76</v>
      </c>
      <c r="B41" s="13" t="s">
        <v>149</v>
      </c>
      <c r="C41" s="12" t="s">
        <v>31</v>
      </c>
      <c r="D41" s="64">
        <v>1</v>
      </c>
      <c r="E41" s="53">
        <v>40260</v>
      </c>
      <c r="F41" s="122">
        <v>40260</v>
      </c>
      <c r="G41" s="12" t="s">
        <v>31</v>
      </c>
      <c r="H41" s="64">
        <v>0</v>
      </c>
      <c r="I41" s="53">
        <v>0</v>
      </c>
      <c r="J41" s="108">
        <v>0</v>
      </c>
      <c r="K41" s="155">
        <v>40260</v>
      </c>
    </row>
    <row r="42" spans="1:11" ht="26" x14ac:dyDescent="0.35">
      <c r="A42" s="38" t="s">
        <v>79</v>
      </c>
      <c r="B42" s="13" t="s">
        <v>150</v>
      </c>
      <c r="C42" s="12" t="s">
        <v>31</v>
      </c>
      <c r="D42" s="64">
        <v>1</v>
      </c>
      <c r="E42" s="53">
        <v>200000</v>
      </c>
      <c r="F42" s="122">
        <f>D42*E42</f>
        <v>200000</v>
      </c>
      <c r="G42" s="12" t="s">
        <v>31</v>
      </c>
      <c r="H42" s="64">
        <v>0.5</v>
      </c>
      <c r="I42" s="53">
        <v>200000</v>
      </c>
      <c r="J42" s="108">
        <f>H42*E42</f>
        <v>100000</v>
      </c>
      <c r="K42" s="155">
        <f>F42-J42</f>
        <v>100000</v>
      </c>
    </row>
    <row r="43" spans="1:11" x14ac:dyDescent="0.35">
      <c r="A43" s="39" t="s">
        <v>82</v>
      </c>
      <c r="B43" s="106" t="s">
        <v>100</v>
      </c>
      <c r="C43" s="111" t="s">
        <v>31</v>
      </c>
      <c r="D43" s="64">
        <v>1</v>
      </c>
      <c r="E43" s="112">
        <v>5000</v>
      </c>
      <c r="F43" s="122">
        <f>D43*E43</f>
        <v>5000</v>
      </c>
      <c r="G43" s="113" t="s">
        <v>31</v>
      </c>
      <c r="H43" s="114">
        <v>0</v>
      </c>
      <c r="I43" s="112">
        <v>5000</v>
      </c>
      <c r="J43" s="145">
        <f>H43*I43</f>
        <v>0</v>
      </c>
      <c r="K43" s="155">
        <f>F43-J43</f>
        <v>5000</v>
      </c>
    </row>
    <row r="44" spans="1:11" x14ac:dyDescent="0.35">
      <c r="A44" s="52" t="s">
        <v>86</v>
      </c>
      <c r="B44" s="106" t="s">
        <v>211</v>
      </c>
      <c r="C44" s="111" t="s">
        <v>31</v>
      </c>
      <c r="D44" s="64">
        <v>1</v>
      </c>
      <c r="E44" s="112">
        <v>5000</v>
      </c>
      <c r="F44" s="122">
        <f>D44*E44</f>
        <v>5000</v>
      </c>
      <c r="G44" s="113" t="s">
        <v>31</v>
      </c>
      <c r="H44" s="114">
        <v>0</v>
      </c>
      <c r="I44" s="112">
        <v>5000</v>
      </c>
      <c r="J44" s="145">
        <f>H44*I44</f>
        <v>0</v>
      </c>
      <c r="K44" s="155">
        <f>F44-J44</f>
        <v>5000</v>
      </c>
    </row>
    <row r="45" spans="1:11" s="7" customFormat="1" x14ac:dyDescent="0.35">
      <c r="A45" s="39" t="s">
        <v>101</v>
      </c>
      <c r="B45" s="67" t="s">
        <v>83</v>
      </c>
      <c r="C45" s="28"/>
      <c r="D45" s="30"/>
      <c r="E45" s="27"/>
      <c r="F45" s="131"/>
      <c r="G45" s="28"/>
      <c r="H45" s="30"/>
      <c r="I45" s="27"/>
      <c r="J45" s="140"/>
      <c r="K45" s="160"/>
    </row>
    <row r="46" spans="1:11" s="7" customFormat="1" ht="26" x14ac:dyDescent="0.35">
      <c r="A46" s="38" t="s">
        <v>133</v>
      </c>
      <c r="B46" s="13" t="s">
        <v>151</v>
      </c>
      <c r="C46" s="72" t="s">
        <v>32</v>
      </c>
      <c r="D46" s="73">
        <v>15</v>
      </c>
      <c r="E46" s="53">
        <v>200</v>
      </c>
      <c r="F46" s="122">
        <f>D46*E46</f>
        <v>3000</v>
      </c>
      <c r="G46" s="72" t="s">
        <v>32</v>
      </c>
      <c r="H46" s="73">
        <v>6</v>
      </c>
      <c r="I46" s="53">
        <v>200</v>
      </c>
      <c r="J46" s="108">
        <f>H46*E46</f>
        <v>1200</v>
      </c>
      <c r="K46" s="155">
        <f>F46-J46</f>
        <v>1800</v>
      </c>
    </row>
    <row r="47" spans="1:11" s="7" customFormat="1" ht="52" x14ac:dyDescent="0.35">
      <c r="A47" s="38" t="s">
        <v>157</v>
      </c>
      <c r="B47" s="13" t="s">
        <v>152</v>
      </c>
      <c r="C47" s="72" t="s">
        <v>32</v>
      </c>
      <c r="D47" s="73">
        <v>8</v>
      </c>
      <c r="E47" s="53">
        <v>700</v>
      </c>
      <c r="F47" s="122">
        <f>D47*E47</f>
        <v>5600</v>
      </c>
      <c r="G47" s="72" t="s">
        <v>32</v>
      </c>
      <c r="H47" s="73">
        <v>4</v>
      </c>
      <c r="I47" s="53">
        <v>700</v>
      </c>
      <c r="J47" s="108">
        <f>H47*E47</f>
        <v>2800</v>
      </c>
      <c r="K47" s="155">
        <f>F47-J47</f>
        <v>2800</v>
      </c>
    </row>
    <row r="48" spans="1:11" s="7" customFormat="1" ht="39" x14ac:dyDescent="0.35">
      <c r="A48" s="38" t="s">
        <v>134</v>
      </c>
      <c r="B48" s="13" t="s">
        <v>153</v>
      </c>
      <c r="C48" s="72" t="s">
        <v>32</v>
      </c>
      <c r="D48" s="73">
        <v>18</v>
      </c>
      <c r="E48" s="53">
        <v>600</v>
      </c>
      <c r="F48" s="122">
        <f>D48*E48</f>
        <v>10800</v>
      </c>
      <c r="G48" s="72" t="s">
        <v>32</v>
      </c>
      <c r="H48" s="73">
        <v>9</v>
      </c>
      <c r="I48" s="53">
        <v>600</v>
      </c>
      <c r="J48" s="108">
        <f>H48*E48</f>
        <v>5400</v>
      </c>
      <c r="K48" s="155">
        <f>F48-J48</f>
        <v>5400</v>
      </c>
    </row>
    <row r="49" spans="1:11" s="7" customFormat="1" x14ac:dyDescent="0.35">
      <c r="A49" s="38" t="s">
        <v>158</v>
      </c>
      <c r="B49" s="13" t="s">
        <v>154</v>
      </c>
      <c r="C49" s="72" t="s">
        <v>32</v>
      </c>
      <c r="D49" s="73">
        <v>2</v>
      </c>
      <c r="E49" s="53">
        <v>5000</v>
      </c>
      <c r="F49" s="122">
        <f>D49*E49</f>
        <v>10000</v>
      </c>
      <c r="G49" s="72" t="s">
        <v>32</v>
      </c>
      <c r="H49" s="73">
        <v>1</v>
      </c>
      <c r="I49" s="53">
        <v>5000</v>
      </c>
      <c r="J49" s="108">
        <f>H49*E49</f>
        <v>5000</v>
      </c>
      <c r="K49" s="155">
        <f>F49-J49</f>
        <v>5000</v>
      </c>
    </row>
    <row r="50" spans="1:11" s="7" customFormat="1" x14ac:dyDescent="0.35">
      <c r="A50" s="39" t="s">
        <v>135</v>
      </c>
      <c r="B50" s="67" t="s">
        <v>93</v>
      </c>
      <c r="C50" s="75"/>
      <c r="D50" s="33"/>
      <c r="E50" s="27"/>
      <c r="F50" s="125"/>
      <c r="G50" s="32"/>
      <c r="H50" s="33"/>
      <c r="I50" s="27"/>
      <c r="J50" s="140"/>
      <c r="K50" s="160"/>
    </row>
    <row r="51" spans="1:11" s="7" customFormat="1" x14ac:dyDescent="0.35">
      <c r="A51" s="109" t="s">
        <v>159</v>
      </c>
      <c r="B51" s="76" t="s">
        <v>33</v>
      </c>
      <c r="C51" s="72" t="s">
        <v>32</v>
      </c>
      <c r="D51" s="73">
        <v>30</v>
      </c>
      <c r="E51" s="53">
        <v>200</v>
      </c>
      <c r="F51" s="122">
        <f t="shared" ref="F51:F58" si="7">D51*E51</f>
        <v>6000</v>
      </c>
      <c r="G51" s="72" t="s">
        <v>32</v>
      </c>
      <c r="H51" s="73">
        <v>20</v>
      </c>
      <c r="I51" s="53">
        <v>200</v>
      </c>
      <c r="J51" s="108">
        <f t="shared" ref="J51:J53" si="8">H51*I51</f>
        <v>4000</v>
      </c>
      <c r="K51" s="155">
        <f>F51-J51</f>
        <v>2000</v>
      </c>
    </row>
    <row r="52" spans="1:11" s="7" customFormat="1" x14ac:dyDescent="0.35">
      <c r="A52" s="109" t="s">
        <v>227</v>
      </c>
      <c r="B52" s="76" t="s">
        <v>137</v>
      </c>
      <c r="C52" s="12" t="s">
        <v>31</v>
      </c>
      <c r="D52" s="73">
        <v>1</v>
      </c>
      <c r="E52" s="53">
        <v>25000</v>
      </c>
      <c r="F52" s="122">
        <f t="shared" si="7"/>
        <v>25000</v>
      </c>
      <c r="G52" s="12" t="s">
        <v>31</v>
      </c>
      <c r="H52" s="73">
        <v>0.6</v>
      </c>
      <c r="I52" s="53">
        <v>25000</v>
      </c>
      <c r="J52" s="108">
        <f>H52*I52</f>
        <v>15000</v>
      </c>
      <c r="K52" s="155">
        <f>F52-J52</f>
        <v>10000</v>
      </c>
    </row>
    <row r="53" spans="1:11" x14ac:dyDescent="0.35">
      <c r="A53" s="110" t="s">
        <v>160</v>
      </c>
      <c r="B53" s="67" t="s">
        <v>34</v>
      </c>
      <c r="C53" s="72"/>
      <c r="D53" s="102"/>
      <c r="E53" s="53"/>
      <c r="F53" s="122">
        <f t="shared" si="7"/>
        <v>0</v>
      </c>
      <c r="G53" s="72"/>
      <c r="H53" s="102"/>
      <c r="I53" s="53"/>
      <c r="J53" s="108">
        <f t="shared" si="8"/>
        <v>0</v>
      </c>
      <c r="K53" s="92">
        <f>F53-J53</f>
        <v>0</v>
      </c>
    </row>
    <row r="54" spans="1:11" ht="39" x14ac:dyDescent="0.35">
      <c r="A54" s="5" t="s">
        <v>202</v>
      </c>
      <c r="B54" s="11" t="s">
        <v>121</v>
      </c>
      <c r="C54" s="14" t="s">
        <v>22</v>
      </c>
      <c r="D54" s="13">
        <v>200</v>
      </c>
      <c r="E54" s="35">
        <v>900</v>
      </c>
      <c r="F54" s="124">
        <f t="shared" si="7"/>
        <v>180000</v>
      </c>
      <c r="G54" s="14" t="s">
        <v>22</v>
      </c>
      <c r="H54" s="13">
        <v>100</v>
      </c>
      <c r="I54" s="35">
        <v>900</v>
      </c>
      <c r="J54" s="108">
        <f>H54*E54</f>
        <v>90000</v>
      </c>
      <c r="K54" s="154">
        <f>F54-J54</f>
        <v>90000</v>
      </c>
    </row>
    <row r="55" spans="1:11" ht="32.25" customHeight="1" x14ac:dyDescent="0.35">
      <c r="A55" s="58" t="s">
        <v>204</v>
      </c>
      <c r="B55" s="10" t="s">
        <v>39</v>
      </c>
      <c r="C55" s="14" t="s">
        <v>14</v>
      </c>
      <c r="D55" s="13">
        <v>24</v>
      </c>
      <c r="E55" s="35">
        <v>550</v>
      </c>
      <c r="F55" s="122">
        <f>E55*D55</f>
        <v>13200</v>
      </c>
      <c r="G55" s="14" t="s">
        <v>14</v>
      </c>
      <c r="H55" s="11">
        <v>12</v>
      </c>
      <c r="I55" s="35">
        <f t="shared" ref="I55" si="9">E55</f>
        <v>550</v>
      </c>
      <c r="J55" s="108">
        <f>I55*H55</f>
        <v>6600</v>
      </c>
      <c r="K55" s="154">
        <f>+F55-J55</f>
        <v>6600</v>
      </c>
    </row>
    <row r="56" spans="1:11" s="7" customFormat="1" ht="41.5" customHeight="1" x14ac:dyDescent="0.35">
      <c r="A56" s="109" t="s">
        <v>226</v>
      </c>
      <c r="B56" s="13" t="s">
        <v>140</v>
      </c>
      <c r="C56" s="12" t="s">
        <v>14</v>
      </c>
      <c r="D56" s="13">
        <v>140</v>
      </c>
      <c r="E56" s="53">
        <v>1000</v>
      </c>
      <c r="F56" s="166">
        <f t="shared" si="7"/>
        <v>140000</v>
      </c>
      <c r="G56" s="12" t="s">
        <v>14</v>
      </c>
      <c r="H56" s="13">
        <v>70</v>
      </c>
      <c r="I56" s="53">
        <v>1000</v>
      </c>
      <c r="J56" s="167">
        <f>H56*I56</f>
        <v>70000</v>
      </c>
      <c r="K56" s="154">
        <f>F56-J56</f>
        <v>70000</v>
      </c>
    </row>
    <row r="57" spans="1:11" s="7" customFormat="1" ht="39" x14ac:dyDescent="0.35">
      <c r="A57" s="109" t="s">
        <v>224</v>
      </c>
      <c r="B57" s="13" t="s">
        <v>175</v>
      </c>
      <c r="C57" s="12" t="s">
        <v>22</v>
      </c>
      <c r="D57" s="13">
        <v>60</v>
      </c>
      <c r="E57" s="53">
        <v>200</v>
      </c>
      <c r="F57" s="166">
        <f t="shared" si="7"/>
        <v>12000</v>
      </c>
      <c r="G57" s="12" t="s">
        <v>22</v>
      </c>
      <c r="H57" s="13">
        <v>60</v>
      </c>
      <c r="I57" s="53">
        <v>200</v>
      </c>
      <c r="J57" s="167">
        <f t="shared" ref="J57" si="10">H57*I57</f>
        <v>12000</v>
      </c>
      <c r="K57" s="155">
        <v>0</v>
      </c>
    </row>
    <row r="58" spans="1:11" s="7" customFormat="1" ht="70.5" customHeight="1" x14ac:dyDescent="0.35">
      <c r="A58" s="109" t="s">
        <v>225</v>
      </c>
      <c r="B58" s="54" t="s">
        <v>142</v>
      </c>
      <c r="C58" s="168" t="s">
        <v>22</v>
      </c>
      <c r="D58" s="55">
        <v>70</v>
      </c>
      <c r="E58" s="55">
        <v>200</v>
      </c>
      <c r="F58" s="169">
        <f t="shared" si="7"/>
        <v>14000</v>
      </c>
      <c r="G58" s="168" t="s">
        <v>22</v>
      </c>
      <c r="H58" s="54">
        <v>60</v>
      </c>
      <c r="I58" s="55">
        <v>200</v>
      </c>
      <c r="J58" s="170">
        <f>H58*I58</f>
        <v>12000</v>
      </c>
      <c r="K58" s="154">
        <f>F58-J58</f>
        <v>2000</v>
      </c>
    </row>
    <row r="59" spans="1:11" x14ac:dyDescent="0.35">
      <c r="A59" s="104"/>
      <c r="B59" s="59" t="s">
        <v>35</v>
      </c>
      <c r="C59" s="34"/>
      <c r="D59" s="34"/>
      <c r="E59" s="103"/>
      <c r="F59" s="132">
        <f>SUM(F38:F58)</f>
        <v>889860</v>
      </c>
      <c r="G59" s="103"/>
      <c r="H59" s="103"/>
      <c r="I59" s="103"/>
      <c r="J59" s="146">
        <f>SUM(J38:J58)</f>
        <v>434000</v>
      </c>
      <c r="K59" s="92">
        <f>SUM(K38:K58)</f>
        <v>455860</v>
      </c>
    </row>
    <row r="60" spans="1:11" ht="15.75" customHeight="1" x14ac:dyDescent="0.35">
      <c r="A60" s="105"/>
      <c r="B60" s="77" t="s">
        <v>114</v>
      </c>
      <c r="C60" s="77"/>
      <c r="D60" s="77"/>
      <c r="E60" s="77"/>
      <c r="F60" s="128">
        <f>F59+F36+F31+F26</f>
        <v>1404671.2</v>
      </c>
      <c r="G60" s="77"/>
      <c r="H60" s="77"/>
      <c r="I60" s="77"/>
      <c r="J60" s="135">
        <f>J59+J36+J31+J26</f>
        <v>848182.6</v>
      </c>
      <c r="K60" s="92">
        <f>K59+K36+K31+K26</f>
        <v>556488.6</v>
      </c>
    </row>
    <row r="61" spans="1:11" x14ac:dyDescent="0.35">
      <c r="A61" s="39" t="s">
        <v>90</v>
      </c>
      <c r="B61" s="4" t="s">
        <v>37</v>
      </c>
      <c r="C61" s="4"/>
      <c r="D61" s="4"/>
      <c r="E61" s="4"/>
      <c r="F61" s="78"/>
      <c r="G61" s="4"/>
      <c r="H61" s="4"/>
      <c r="I61" s="4"/>
      <c r="J61" s="147"/>
      <c r="K61" s="92"/>
    </row>
    <row r="62" spans="1:11" x14ac:dyDescent="0.35">
      <c r="A62" s="38" t="s">
        <v>87</v>
      </c>
      <c r="B62" s="115" t="s">
        <v>177</v>
      </c>
      <c r="C62" s="72" t="s">
        <v>31</v>
      </c>
      <c r="D62" s="11">
        <v>1</v>
      </c>
      <c r="E62" s="80">
        <v>900000</v>
      </c>
      <c r="F62" s="40">
        <v>900000</v>
      </c>
      <c r="G62" s="72" t="s">
        <v>176</v>
      </c>
      <c r="H62" s="72">
        <v>0.5</v>
      </c>
      <c r="I62" s="121">
        <f>E62</f>
        <v>900000</v>
      </c>
      <c r="J62" s="108">
        <v>450000</v>
      </c>
      <c r="K62" s="155">
        <v>450000</v>
      </c>
    </row>
    <row r="63" spans="1:11" x14ac:dyDescent="0.35">
      <c r="A63" s="38" t="s">
        <v>89</v>
      </c>
      <c r="B63" s="115" t="s">
        <v>178</v>
      </c>
      <c r="C63" s="72" t="s">
        <v>176</v>
      </c>
      <c r="D63" s="11">
        <v>1</v>
      </c>
      <c r="E63" s="80">
        <v>100000</v>
      </c>
      <c r="F63" s="40">
        <v>100000</v>
      </c>
      <c r="G63" s="72" t="s">
        <v>176</v>
      </c>
      <c r="H63" s="72">
        <v>0.5</v>
      </c>
      <c r="I63" s="121">
        <f>E63</f>
        <v>100000</v>
      </c>
      <c r="J63" s="108">
        <v>50000</v>
      </c>
      <c r="K63" s="155">
        <v>50000</v>
      </c>
    </row>
    <row r="64" spans="1:11" ht="18.649999999999999" customHeight="1" x14ac:dyDescent="0.35">
      <c r="A64" s="38" t="s">
        <v>213</v>
      </c>
      <c r="B64" s="81" t="s">
        <v>171</v>
      </c>
      <c r="C64" s="72" t="s">
        <v>176</v>
      </c>
      <c r="D64" s="11">
        <v>25</v>
      </c>
      <c r="E64" s="80">
        <v>20000</v>
      </c>
      <c r="F64" s="40">
        <v>500000</v>
      </c>
      <c r="G64" s="72" t="s">
        <v>180</v>
      </c>
      <c r="H64" s="79">
        <v>12</v>
      </c>
      <c r="I64" s="80">
        <f>E64</f>
        <v>20000</v>
      </c>
      <c r="J64" s="108">
        <f>I64*H64</f>
        <v>240000</v>
      </c>
      <c r="K64" s="155">
        <f>F64-J64</f>
        <v>260000</v>
      </c>
    </row>
    <row r="65" spans="1:12" ht="16" customHeight="1" x14ac:dyDescent="0.35">
      <c r="A65" s="38"/>
      <c r="B65" s="107"/>
      <c r="C65" s="11"/>
      <c r="D65" s="79"/>
      <c r="E65" s="80"/>
      <c r="F65" s="133"/>
      <c r="G65" s="79"/>
      <c r="H65" s="79"/>
      <c r="I65" s="80"/>
      <c r="J65" s="108"/>
      <c r="K65" s="155"/>
    </row>
    <row r="66" spans="1:12" ht="15" thickBot="1" x14ac:dyDescent="0.4">
      <c r="A66" s="90"/>
      <c r="B66" s="116" t="s">
        <v>38</v>
      </c>
      <c r="C66" s="117"/>
      <c r="D66" s="117"/>
      <c r="E66" s="117"/>
      <c r="F66" s="92">
        <f>F62+F63+F64+F65</f>
        <v>1500000</v>
      </c>
      <c r="G66" s="90"/>
      <c r="H66" s="90"/>
      <c r="I66" s="90"/>
      <c r="J66" s="148">
        <f>J62+J63+J64</f>
        <v>740000</v>
      </c>
      <c r="K66" s="161">
        <f>K62+K63+K64</f>
        <v>760000</v>
      </c>
    </row>
    <row r="67" spans="1:12" ht="15" thickBot="1" x14ac:dyDescent="0.4">
      <c r="A67" s="118" t="s">
        <v>105</v>
      </c>
      <c r="B67" s="119" t="s">
        <v>115</v>
      </c>
      <c r="C67" s="4"/>
      <c r="D67" s="4"/>
      <c r="E67" s="4"/>
      <c r="F67" s="93">
        <f>F66+F60</f>
        <v>2904671.2</v>
      </c>
      <c r="G67" s="85"/>
      <c r="H67" s="85"/>
      <c r="I67" s="85"/>
      <c r="J67" s="148">
        <f>J60+J66</f>
        <v>1588182.6</v>
      </c>
      <c r="K67" s="162">
        <f>K60+K66</f>
        <v>1316488.6000000001</v>
      </c>
    </row>
    <row r="68" spans="1:12" ht="26.5" thickBot="1" x14ac:dyDescent="0.4">
      <c r="A68" s="86" t="s">
        <v>106</v>
      </c>
      <c r="B68" s="87" t="s">
        <v>107</v>
      </c>
      <c r="C68" s="8"/>
      <c r="D68" s="8"/>
      <c r="E68" s="8"/>
      <c r="F68" s="98">
        <f xml:space="preserve"> F67*0.0312562</f>
        <v>90788.983961439997</v>
      </c>
      <c r="G68" s="85"/>
      <c r="H68" s="85"/>
      <c r="I68" s="85"/>
      <c r="J68" s="148">
        <f>F68/2</f>
        <v>45394.491980719999</v>
      </c>
      <c r="K68" s="162">
        <f>F68-J68</f>
        <v>45394.491980719999</v>
      </c>
    </row>
    <row r="69" spans="1:12" ht="15" thickBot="1" x14ac:dyDescent="0.4">
      <c r="A69" s="118" t="s">
        <v>108</v>
      </c>
      <c r="B69" s="119" t="s">
        <v>113</v>
      </c>
      <c r="C69" s="89"/>
      <c r="D69" s="89"/>
      <c r="E69" s="89"/>
      <c r="F69" s="98">
        <f>F67+F68</f>
        <v>2995460.1839614403</v>
      </c>
      <c r="G69" s="85"/>
      <c r="H69" s="85"/>
      <c r="I69" s="85"/>
      <c r="J69" s="148">
        <f>J67+J68</f>
        <v>1633577.0919807202</v>
      </c>
      <c r="K69" s="163">
        <f>K67+K68</f>
        <v>1361883.0919807202</v>
      </c>
    </row>
    <row r="70" spans="1:12" ht="26.5" thickBot="1" x14ac:dyDescent="0.4">
      <c r="A70" s="86" t="s">
        <v>109</v>
      </c>
      <c r="B70" s="87" t="s">
        <v>45</v>
      </c>
      <c r="C70" s="89"/>
      <c r="D70" s="89"/>
      <c r="E70" s="89"/>
      <c r="F70" s="98">
        <f>F68*0.05</f>
        <v>4539.4491980720004</v>
      </c>
      <c r="G70" s="85"/>
      <c r="H70" s="85"/>
      <c r="I70" s="85"/>
      <c r="J70" s="175">
        <f>F70/2</f>
        <v>2269.7245990360002</v>
      </c>
      <c r="K70" s="164">
        <f>F70-J70</f>
        <v>2269.7245990360002</v>
      </c>
    </row>
    <row r="71" spans="1:12" ht="15" thickBot="1" x14ac:dyDescent="0.4">
      <c r="A71" s="118" t="s">
        <v>110</v>
      </c>
      <c r="B71" s="84" t="s">
        <v>102</v>
      </c>
      <c r="C71" s="89"/>
      <c r="D71" s="89"/>
      <c r="E71" s="89"/>
      <c r="F71" s="98">
        <f>F69+F70</f>
        <v>2999999.6331595122</v>
      </c>
      <c r="G71" s="85"/>
      <c r="H71" s="85"/>
      <c r="I71" s="85"/>
      <c r="J71" s="148">
        <f>J69+J70</f>
        <v>1635846.8165797561</v>
      </c>
      <c r="K71" s="162">
        <f>K69+K70</f>
        <v>1364152.8165797561</v>
      </c>
    </row>
    <row r="72" spans="1:12" ht="29.5" thickBot="1" x14ac:dyDescent="0.4">
      <c r="A72" s="86" t="s">
        <v>111</v>
      </c>
      <c r="B72" s="88" t="s">
        <v>103</v>
      </c>
      <c r="C72" s="89"/>
      <c r="D72" s="89"/>
      <c r="E72" s="89"/>
      <c r="F72" s="134"/>
      <c r="G72" s="85"/>
      <c r="H72" s="85"/>
      <c r="I72" s="85"/>
      <c r="J72" s="149"/>
      <c r="K72" s="165"/>
    </row>
    <row r="73" spans="1:12" ht="15" thickBot="1" x14ac:dyDescent="0.4">
      <c r="A73" s="118" t="s">
        <v>112</v>
      </c>
      <c r="B73" s="84" t="s">
        <v>104</v>
      </c>
      <c r="C73" s="8"/>
      <c r="D73" s="8"/>
      <c r="E73" s="8"/>
      <c r="F73" s="98">
        <f>F71</f>
        <v>2999999.6331595122</v>
      </c>
      <c r="G73" s="85"/>
      <c r="H73" s="85"/>
      <c r="I73" s="85"/>
      <c r="J73" s="148">
        <f>J71</f>
        <v>1635846.8165797561</v>
      </c>
      <c r="K73" s="180">
        <f>K71</f>
        <v>1364152.8165797561</v>
      </c>
    </row>
    <row r="74" spans="1:12" x14ac:dyDescent="0.35">
      <c r="A74" s="15"/>
      <c r="B74" s="16"/>
      <c r="C74" s="17"/>
      <c r="D74" s="17"/>
      <c r="E74" s="17"/>
      <c r="F74" s="17"/>
      <c r="I74" s="181"/>
      <c r="J74" s="181"/>
      <c r="K74" s="179"/>
      <c r="L74" s="178"/>
    </row>
    <row r="75" spans="1:12" x14ac:dyDescent="0.35">
      <c r="A75" s="15"/>
      <c r="B75" s="17"/>
      <c r="C75" s="18"/>
      <c r="D75" s="18"/>
      <c r="E75" s="18"/>
      <c r="F75" s="18"/>
      <c r="K75" s="177"/>
    </row>
    <row r="76" spans="1:12" x14ac:dyDescent="0.35">
      <c r="A76" s="15"/>
      <c r="B76" s="18"/>
      <c r="C76" s="18"/>
      <c r="D76" s="18"/>
      <c r="E76" s="18"/>
      <c r="F76" s="18"/>
      <c r="K76" s="177"/>
    </row>
    <row r="77" spans="1:12" x14ac:dyDescent="0.35">
      <c r="A77" s="15"/>
      <c r="B77" s="18"/>
      <c r="C77" s="17"/>
      <c r="D77" s="17"/>
      <c r="E77" s="17"/>
      <c r="F77" s="17"/>
      <c r="K77" s="177"/>
    </row>
    <row r="78" spans="1:12" x14ac:dyDescent="0.35">
      <c r="A78" s="15"/>
      <c r="B78" s="17"/>
      <c r="C78" s="17"/>
      <c r="D78" s="17"/>
      <c r="E78" s="17"/>
      <c r="F78" s="17"/>
      <c r="K78" s="177"/>
    </row>
    <row r="79" spans="1:12" x14ac:dyDescent="0.35">
      <c r="A79" s="15"/>
      <c r="B79" s="17"/>
      <c r="C79" s="17"/>
      <c r="D79" s="17"/>
      <c r="E79" s="17"/>
      <c r="F79" s="17"/>
      <c r="K79" s="178"/>
    </row>
    <row r="80" spans="1:12" x14ac:dyDescent="0.35">
      <c r="A80" s="15"/>
      <c r="B80" s="17"/>
      <c r="C80" s="19"/>
      <c r="D80" s="19"/>
      <c r="E80" s="19"/>
      <c r="F80" s="19"/>
      <c r="K80" s="178"/>
    </row>
    <row r="81" spans="1:11" x14ac:dyDescent="0.35">
      <c r="A81" s="15"/>
      <c r="B81" s="19"/>
      <c r="C81" s="20"/>
      <c r="D81" s="20"/>
      <c r="E81" s="20"/>
      <c r="F81" s="20"/>
      <c r="K81" s="178"/>
    </row>
    <row r="82" spans="1:11" x14ac:dyDescent="0.35">
      <c r="A82" s="15"/>
      <c r="B82" s="20"/>
      <c r="C82" s="20"/>
      <c r="D82" s="20"/>
      <c r="E82" s="20"/>
      <c r="F82" s="20"/>
      <c r="K82" s="178"/>
    </row>
    <row r="83" spans="1:11" x14ac:dyDescent="0.35">
      <c r="A83" s="15"/>
      <c r="B83" s="20"/>
      <c r="C83" s="20"/>
      <c r="D83" s="20"/>
      <c r="E83" s="20"/>
      <c r="F83" s="20"/>
      <c r="K83" s="178"/>
    </row>
    <row r="84" spans="1:11" x14ac:dyDescent="0.35">
      <c r="A84" s="15"/>
      <c r="B84" s="20"/>
      <c r="C84" s="21"/>
      <c r="D84" s="21"/>
      <c r="E84" s="21"/>
      <c r="F84" s="21"/>
      <c r="K84" s="178"/>
    </row>
    <row r="85" spans="1:11" x14ac:dyDescent="0.35">
      <c r="A85" s="15"/>
      <c r="B85" s="21"/>
      <c r="C85" s="21"/>
      <c r="D85" s="21"/>
      <c r="E85" s="21"/>
      <c r="F85" s="21"/>
      <c r="K85" s="178"/>
    </row>
    <row r="86" spans="1:11" x14ac:dyDescent="0.35">
      <c r="A86" s="15"/>
      <c r="B86" s="21"/>
      <c r="C86" s="21"/>
      <c r="D86" s="21"/>
      <c r="E86" s="21"/>
      <c r="F86" s="21"/>
      <c r="K86" s="178"/>
    </row>
    <row r="87" spans="1:11" x14ac:dyDescent="0.35">
      <c r="A87" s="15"/>
      <c r="B87" s="21"/>
      <c r="C87" s="21"/>
      <c r="D87" s="21"/>
      <c r="E87" s="21"/>
      <c r="F87" s="21"/>
      <c r="K87" s="178"/>
    </row>
    <row r="88" spans="1:11" x14ac:dyDescent="0.35">
      <c r="A88" s="15"/>
      <c r="B88" s="21"/>
      <c r="C88" s="21"/>
      <c r="D88" s="21"/>
      <c r="E88" s="21"/>
      <c r="F88" s="21"/>
      <c r="K88" s="178"/>
    </row>
    <row r="89" spans="1:11" x14ac:dyDescent="0.35">
      <c r="A89" s="15"/>
      <c r="B89" s="21"/>
      <c r="C89" s="21"/>
      <c r="D89" s="21"/>
      <c r="E89" s="21"/>
      <c r="F89" s="21"/>
      <c r="K89" s="178"/>
    </row>
    <row r="90" spans="1:11" x14ac:dyDescent="0.35">
      <c r="A90" s="15"/>
      <c r="B90" s="21"/>
      <c r="C90" s="21"/>
      <c r="D90" s="21"/>
      <c r="E90" s="21"/>
      <c r="F90" s="21"/>
      <c r="K90" s="178"/>
    </row>
    <row r="91" spans="1:11" x14ac:dyDescent="0.35">
      <c r="A91" s="15"/>
      <c r="B91" s="21"/>
      <c r="C91" s="21"/>
      <c r="D91" s="21"/>
      <c r="E91" s="21"/>
      <c r="F91" s="21"/>
      <c r="K91" s="178"/>
    </row>
    <row r="92" spans="1:11" x14ac:dyDescent="0.35">
      <c r="A92" s="15"/>
      <c r="B92" s="21"/>
      <c r="C92" s="21"/>
      <c r="D92" s="21"/>
      <c r="E92" s="21"/>
      <c r="F92" s="21"/>
      <c r="K92" s="178"/>
    </row>
    <row r="93" spans="1:11" x14ac:dyDescent="0.35">
      <c r="A93" s="15"/>
      <c r="B93" s="21"/>
      <c r="C93" s="21"/>
      <c r="D93" s="21"/>
      <c r="E93" s="21"/>
      <c r="F93" s="21"/>
      <c r="K93" s="178"/>
    </row>
    <row r="94" spans="1:11" x14ac:dyDescent="0.35">
      <c r="A94" s="15"/>
      <c r="B94" s="21"/>
      <c r="C94" s="21"/>
      <c r="D94" s="21"/>
      <c r="E94" s="21"/>
      <c r="F94" s="21"/>
      <c r="K94" s="178"/>
    </row>
    <row r="95" spans="1:11" x14ac:dyDescent="0.35">
      <c r="A95" s="15"/>
      <c r="B95" s="21"/>
      <c r="C95" s="21"/>
      <c r="D95" s="21"/>
      <c r="E95" s="21"/>
      <c r="F95" s="21"/>
      <c r="K95" s="178"/>
    </row>
    <row r="96" spans="1:11" x14ac:dyDescent="0.35">
      <c r="A96" s="15"/>
      <c r="B96" s="21"/>
      <c r="C96" s="21"/>
      <c r="D96" s="21"/>
      <c r="E96" s="21"/>
      <c r="F96" s="21"/>
      <c r="K96" s="178"/>
    </row>
    <row r="97" spans="1:11" x14ac:dyDescent="0.35">
      <c r="A97" s="15"/>
      <c r="B97" s="21"/>
      <c r="C97" s="21"/>
      <c r="D97" s="21"/>
      <c r="E97" s="21"/>
      <c r="F97" s="21"/>
      <c r="K97" s="178"/>
    </row>
    <row r="98" spans="1:11" x14ac:dyDescent="0.35">
      <c r="A98" s="15"/>
      <c r="B98" s="21"/>
      <c r="C98" s="21"/>
      <c r="D98" s="21"/>
      <c r="E98" s="21"/>
      <c r="F98" s="21"/>
      <c r="K98" s="178"/>
    </row>
    <row r="99" spans="1:11" x14ac:dyDescent="0.35">
      <c r="A99" s="15"/>
      <c r="B99" s="21"/>
      <c r="C99" s="21"/>
      <c r="D99" s="21"/>
      <c r="E99" s="21"/>
      <c r="F99" s="21"/>
      <c r="K99" s="178"/>
    </row>
    <row r="100" spans="1:11" x14ac:dyDescent="0.35">
      <c r="A100" s="15"/>
      <c r="B100" s="21"/>
      <c r="C100" s="21"/>
      <c r="D100" s="21"/>
      <c r="E100" s="21"/>
      <c r="F100" s="21"/>
      <c r="K100" s="178"/>
    </row>
    <row r="101" spans="1:11" x14ac:dyDescent="0.35">
      <c r="A101" s="15"/>
      <c r="B101" s="21"/>
      <c r="C101" s="21"/>
      <c r="D101" s="21"/>
      <c r="E101" s="21"/>
      <c r="F101" s="21"/>
      <c r="K101" s="178"/>
    </row>
    <row r="102" spans="1:11" x14ac:dyDescent="0.35">
      <c r="A102" s="15"/>
      <c r="B102" s="21"/>
      <c r="C102" s="21"/>
      <c r="D102" s="21"/>
      <c r="E102" s="21"/>
      <c r="F102" s="21"/>
      <c r="K102" s="178"/>
    </row>
    <row r="103" spans="1:11" x14ac:dyDescent="0.35">
      <c r="A103" s="15"/>
      <c r="B103" s="21"/>
      <c r="C103" s="21"/>
      <c r="D103" s="21"/>
      <c r="E103" s="21"/>
      <c r="F103" s="21"/>
      <c r="K103" s="178"/>
    </row>
    <row r="104" spans="1:11" x14ac:dyDescent="0.35">
      <c r="A104" s="15"/>
      <c r="B104" s="21"/>
      <c r="C104" s="21"/>
      <c r="D104" s="21"/>
      <c r="E104" s="21"/>
      <c r="F104" s="21"/>
      <c r="K104" s="178"/>
    </row>
    <row r="105" spans="1:11" x14ac:dyDescent="0.35">
      <c r="A105" s="15"/>
      <c r="B105" s="21"/>
      <c r="C105" s="21"/>
      <c r="D105" s="21"/>
      <c r="E105" s="21"/>
      <c r="F105" s="21"/>
      <c r="K105" s="178"/>
    </row>
    <row r="106" spans="1:11" x14ac:dyDescent="0.35">
      <c r="A106" s="15"/>
      <c r="B106" s="21"/>
      <c r="C106" s="21"/>
      <c r="D106" s="21"/>
      <c r="E106" s="21"/>
      <c r="F106" s="21"/>
      <c r="K106" s="178"/>
    </row>
    <row r="107" spans="1:11" x14ac:dyDescent="0.35">
      <c r="A107" s="15"/>
      <c r="B107" s="21"/>
      <c r="C107" s="21"/>
      <c r="D107" s="21"/>
      <c r="E107" s="21"/>
      <c r="F107" s="21"/>
      <c r="K107" s="178"/>
    </row>
    <row r="108" spans="1:11" x14ac:dyDescent="0.35">
      <c r="A108" s="15"/>
      <c r="B108" s="21"/>
      <c r="C108" s="21"/>
      <c r="D108" s="21"/>
      <c r="E108" s="21"/>
      <c r="F108" s="21"/>
      <c r="K108" s="178"/>
    </row>
    <row r="109" spans="1:11" x14ac:dyDescent="0.35">
      <c r="A109" s="15"/>
      <c r="B109" s="21"/>
      <c r="C109" s="21"/>
      <c r="D109" s="21"/>
      <c r="E109" s="21"/>
      <c r="F109" s="21"/>
      <c r="K109" s="178"/>
    </row>
    <row r="110" spans="1:11" x14ac:dyDescent="0.35">
      <c r="A110" s="15"/>
      <c r="B110" s="21"/>
      <c r="C110" s="21"/>
      <c r="D110" s="21"/>
      <c r="E110" s="21"/>
      <c r="F110" s="21"/>
      <c r="K110" s="178"/>
    </row>
    <row r="111" spans="1:11" x14ac:dyDescent="0.35">
      <c r="A111" s="15"/>
      <c r="B111" s="21"/>
      <c r="C111" s="21"/>
      <c r="D111" s="21"/>
      <c r="E111" s="21"/>
      <c r="F111" s="21"/>
      <c r="K111" s="178"/>
    </row>
    <row r="112" spans="1:11" x14ac:dyDescent="0.35">
      <c r="A112" s="15"/>
      <c r="B112" s="21"/>
      <c r="C112" s="21"/>
      <c r="D112" s="21"/>
      <c r="E112" s="21"/>
      <c r="F112" s="21"/>
      <c r="K112" s="178"/>
    </row>
    <row r="113" spans="1:11" x14ac:dyDescent="0.35">
      <c r="A113" s="15"/>
      <c r="B113" s="21"/>
      <c r="C113" s="21"/>
      <c r="D113" s="21"/>
      <c r="E113" s="21"/>
      <c r="F113" s="21"/>
      <c r="K113" s="178"/>
    </row>
    <row r="114" spans="1:11" x14ac:dyDescent="0.35">
      <c r="B114" s="21"/>
      <c r="C114" s="21"/>
      <c r="D114" s="21"/>
      <c r="E114" s="21"/>
      <c r="F114" s="21"/>
      <c r="K114" s="178"/>
    </row>
    <row r="115" spans="1:11" x14ac:dyDescent="0.35">
      <c r="B115" s="21"/>
      <c r="C115" s="21"/>
      <c r="D115" s="21"/>
      <c r="E115" s="21"/>
      <c r="F115" s="21"/>
      <c r="K115" s="178"/>
    </row>
    <row r="116" spans="1:11" x14ac:dyDescent="0.35">
      <c r="B116" s="21"/>
      <c r="C116" s="21"/>
      <c r="D116" s="21"/>
      <c r="E116" s="21"/>
      <c r="F116" s="21"/>
      <c r="K116" s="178"/>
    </row>
    <row r="117" spans="1:11" x14ac:dyDescent="0.35">
      <c r="B117" s="21"/>
      <c r="C117" s="21"/>
      <c r="D117" s="21"/>
      <c r="E117" s="21"/>
      <c r="F117" s="21"/>
      <c r="K117" s="178"/>
    </row>
    <row r="118" spans="1:11" x14ac:dyDescent="0.35">
      <c r="B118" s="21"/>
      <c r="C118" s="21"/>
      <c r="D118" s="21"/>
      <c r="E118" s="21"/>
      <c r="F118" s="21"/>
      <c r="K118" s="178"/>
    </row>
    <row r="119" spans="1:11" x14ac:dyDescent="0.35">
      <c r="B119" s="21"/>
      <c r="C119" s="21"/>
      <c r="D119" s="21"/>
      <c r="E119" s="21"/>
      <c r="F119" s="21"/>
      <c r="K119" s="178"/>
    </row>
    <row r="120" spans="1:11" x14ac:dyDescent="0.35">
      <c r="B120" s="21"/>
      <c r="C120" s="21"/>
      <c r="D120" s="21"/>
      <c r="E120" s="21"/>
      <c r="F120" s="21"/>
      <c r="K120" s="178"/>
    </row>
    <row r="121" spans="1:11" x14ac:dyDescent="0.35">
      <c r="B121" s="21"/>
      <c r="C121" s="21"/>
      <c r="D121" s="21"/>
      <c r="E121" s="21"/>
      <c r="F121" s="21"/>
      <c r="K121" s="178"/>
    </row>
    <row r="122" spans="1:11" x14ac:dyDescent="0.35">
      <c r="B122" s="21"/>
      <c r="C122" s="21"/>
      <c r="D122" s="21"/>
      <c r="E122" s="21"/>
      <c r="F122" s="21"/>
      <c r="K122" s="178"/>
    </row>
    <row r="123" spans="1:11" x14ac:dyDescent="0.35">
      <c r="B123" s="21"/>
      <c r="C123" s="21"/>
      <c r="D123" s="21"/>
      <c r="E123" s="21"/>
      <c r="F123" s="21"/>
      <c r="K123" s="178"/>
    </row>
    <row r="124" spans="1:11" x14ac:dyDescent="0.35">
      <c r="B124" s="21"/>
      <c r="C124" s="21"/>
      <c r="D124" s="21"/>
      <c r="E124" s="21"/>
      <c r="F124" s="21"/>
      <c r="K124" s="178"/>
    </row>
    <row r="125" spans="1:11" x14ac:dyDescent="0.35">
      <c r="B125" s="21"/>
      <c r="C125" s="21"/>
      <c r="D125" s="21"/>
      <c r="E125" s="21"/>
      <c r="F125" s="21"/>
      <c r="K125" s="178"/>
    </row>
    <row r="126" spans="1:11" x14ac:dyDescent="0.35">
      <c r="B126" s="21"/>
      <c r="C126" s="21"/>
      <c r="D126" s="21"/>
      <c r="E126" s="21"/>
      <c r="F126" s="21"/>
      <c r="K126" s="178"/>
    </row>
    <row r="127" spans="1:11" x14ac:dyDescent="0.35">
      <c r="B127" s="21"/>
      <c r="C127" s="21"/>
      <c r="D127" s="21"/>
      <c r="E127" s="21"/>
      <c r="F127" s="21"/>
      <c r="K127" s="178"/>
    </row>
    <row r="128" spans="1:11" x14ac:dyDescent="0.35">
      <c r="B128" s="21"/>
      <c r="C128" s="21"/>
      <c r="D128" s="21"/>
      <c r="E128" s="21"/>
      <c r="F128" s="21"/>
      <c r="K128" s="178"/>
    </row>
    <row r="129" spans="2:11" x14ac:dyDescent="0.35">
      <c r="B129" s="21"/>
      <c r="C129" s="21"/>
      <c r="D129" s="21"/>
      <c r="E129" s="21"/>
      <c r="F129" s="21"/>
      <c r="K129" s="178"/>
    </row>
    <row r="130" spans="2:11" x14ac:dyDescent="0.35">
      <c r="B130" s="21"/>
      <c r="C130" s="21"/>
      <c r="D130" s="21"/>
      <c r="E130" s="21"/>
      <c r="F130" s="21"/>
      <c r="K130" s="178"/>
    </row>
    <row r="131" spans="2:11" x14ac:dyDescent="0.35">
      <c r="B131" s="21"/>
      <c r="C131" s="21"/>
      <c r="D131" s="21"/>
      <c r="E131" s="21"/>
      <c r="F131" s="21"/>
      <c r="K131" s="178"/>
    </row>
    <row r="132" spans="2:11" x14ac:dyDescent="0.35">
      <c r="B132" s="21"/>
      <c r="C132" s="21"/>
      <c r="D132" s="21"/>
      <c r="E132" s="21"/>
      <c r="F132" s="21"/>
      <c r="K132" s="178"/>
    </row>
    <row r="133" spans="2:11" x14ac:dyDescent="0.35">
      <c r="B133" s="21"/>
      <c r="C133" s="21"/>
      <c r="D133" s="21"/>
      <c r="E133" s="21"/>
      <c r="F133" s="21"/>
      <c r="K133" s="178"/>
    </row>
    <row r="134" spans="2:11" x14ac:dyDescent="0.35">
      <c r="B134" s="21"/>
      <c r="C134" s="21"/>
      <c r="D134" s="21"/>
      <c r="E134" s="21"/>
      <c r="F134" s="21"/>
      <c r="K134" s="178"/>
    </row>
    <row r="135" spans="2:11" x14ac:dyDescent="0.35">
      <c r="B135" s="21"/>
      <c r="C135" s="21"/>
      <c r="D135" s="21"/>
      <c r="E135" s="21"/>
      <c r="F135" s="21"/>
      <c r="K135" s="178"/>
    </row>
    <row r="136" spans="2:11" x14ac:dyDescent="0.35">
      <c r="B136" s="21"/>
      <c r="C136" s="21"/>
      <c r="D136" s="21"/>
      <c r="E136" s="21"/>
      <c r="F136" s="21"/>
      <c r="K136" s="178"/>
    </row>
    <row r="137" spans="2:11" x14ac:dyDescent="0.35">
      <c r="B137" s="21"/>
      <c r="C137" s="21"/>
      <c r="D137" s="21"/>
      <c r="E137" s="21"/>
      <c r="F137" s="21"/>
      <c r="K137" s="178"/>
    </row>
    <row r="138" spans="2:11" x14ac:dyDescent="0.35">
      <c r="B138" s="21"/>
      <c r="C138" s="21"/>
      <c r="D138" s="21"/>
      <c r="E138" s="21"/>
      <c r="F138" s="21"/>
      <c r="K138" s="178"/>
    </row>
    <row r="139" spans="2:11" x14ac:dyDescent="0.35">
      <c r="B139" s="21"/>
      <c r="C139" s="21"/>
      <c r="D139" s="21"/>
      <c r="E139" s="21"/>
      <c r="F139" s="21"/>
      <c r="K139" s="178"/>
    </row>
    <row r="140" spans="2:11" x14ac:dyDescent="0.35">
      <c r="B140" s="21"/>
      <c r="C140" s="21"/>
      <c r="D140" s="21"/>
      <c r="E140" s="21"/>
      <c r="F140" s="21"/>
      <c r="K140" s="178"/>
    </row>
    <row r="141" spans="2:11" x14ac:dyDescent="0.35">
      <c r="B141" s="21"/>
      <c r="K141" s="177"/>
    </row>
    <row r="142" spans="2:11" x14ac:dyDescent="0.35">
      <c r="K142" s="177"/>
    </row>
    <row r="143" spans="2:11" x14ac:dyDescent="0.35">
      <c r="K143" s="176"/>
    </row>
  </sheetData>
  <mergeCells count="10">
    <mergeCell ref="K4:K6"/>
    <mergeCell ref="A2:B3"/>
    <mergeCell ref="C2:F3"/>
    <mergeCell ref="G2:J3"/>
    <mergeCell ref="K2:K3"/>
    <mergeCell ref="A4:B6"/>
    <mergeCell ref="E4:E6"/>
    <mergeCell ref="F4:F6"/>
    <mergeCell ref="I4:I6"/>
    <mergeCell ref="J4:J6"/>
  </mergeCells>
  <pageMargins left="0.7" right="0.7" top="0.75" bottom="0.75" header="0.3" footer="0.3"/>
  <pageSetup scale="78"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54"/>
  <sheetViews>
    <sheetView zoomScale="81" zoomScaleNormal="81" workbookViewId="0">
      <selection activeCell="C6" sqref="C6"/>
    </sheetView>
  </sheetViews>
  <sheetFormatPr defaultRowHeight="14.5" x14ac:dyDescent="0.35"/>
  <cols>
    <col min="1" max="1" width="50.81640625" style="49" customWidth="1"/>
    <col min="2" max="2" width="56.453125" style="49" customWidth="1"/>
    <col min="3" max="3" width="51.453125" style="49" customWidth="1"/>
    <col min="4" max="4" width="62.54296875" hidden="1" customWidth="1"/>
  </cols>
  <sheetData>
    <row r="1" spans="1:4" ht="17.5" x14ac:dyDescent="0.35">
      <c r="A1" s="182" t="s">
        <v>72</v>
      </c>
      <c r="B1" s="243" t="s">
        <v>36</v>
      </c>
      <c r="C1" s="244"/>
    </row>
    <row r="2" spans="1:4" s="7" customFormat="1" ht="12.75" customHeight="1" x14ac:dyDescent="0.35">
      <c r="A2" s="183" t="s">
        <v>41</v>
      </c>
      <c r="B2" s="184" t="s">
        <v>42</v>
      </c>
      <c r="C2" s="185" t="s">
        <v>43</v>
      </c>
      <c r="D2" s="245" t="s">
        <v>181</v>
      </c>
    </row>
    <row r="3" spans="1:4" s="7" customFormat="1" x14ac:dyDescent="0.35">
      <c r="A3" s="69" t="s">
        <v>44</v>
      </c>
      <c r="B3" s="186"/>
      <c r="C3" s="187"/>
      <c r="D3" s="246"/>
    </row>
    <row r="4" spans="1:4" ht="29" x14ac:dyDescent="0.35">
      <c r="A4" s="188" t="s">
        <v>122</v>
      </c>
      <c r="B4" s="70"/>
      <c r="C4" s="189"/>
      <c r="D4" s="190" t="s">
        <v>182</v>
      </c>
    </row>
    <row r="5" spans="1:4" x14ac:dyDescent="0.35">
      <c r="A5" s="191" t="s">
        <v>231</v>
      </c>
      <c r="B5" s="71"/>
      <c r="C5" s="192"/>
      <c r="D5" s="193"/>
    </row>
    <row r="6" spans="1:4" ht="65.5" x14ac:dyDescent="0.35">
      <c r="A6" s="191" t="s">
        <v>97</v>
      </c>
      <c r="B6" s="50" t="s">
        <v>232</v>
      </c>
      <c r="C6" s="247" t="s">
        <v>291</v>
      </c>
      <c r="D6" s="190"/>
    </row>
    <row r="7" spans="1:4" ht="90.75" customHeight="1" x14ac:dyDescent="0.35">
      <c r="A7" s="195" t="s">
        <v>294</v>
      </c>
      <c r="B7" s="50" t="s">
        <v>123</v>
      </c>
      <c r="C7" s="194" t="s">
        <v>292</v>
      </c>
      <c r="D7" s="190" t="s">
        <v>201</v>
      </c>
    </row>
    <row r="8" spans="1:4" ht="39.5" x14ac:dyDescent="0.35">
      <c r="A8" s="196" t="s">
        <v>233</v>
      </c>
      <c r="B8" s="50" t="s">
        <v>46</v>
      </c>
      <c r="C8" s="197" t="s">
        <v>295</v>
      </c>
      <c r="D8" s="190" t="s">
        <v>183</v>
      </c>
    </row>
    <row r="9" spans="1:4" ht="26.5" x14ac:dyDescent="0.35">
      <c r="A9" s="196" t="s">
        <v>234</v>
      </c>
      <c r="B9" s="198" t="s">
        <v>235</v>
      </c>
      <c r="C9" s="197" t="s">
        <v>214</v>
      </c>
      <c r="D9" s="190" t="s">
        <v>185</v>
      </c>
    </row>
    <row r="10" spans="1:4" x14ac:dyDescent="0.35">
      <c r="A10" s="199" t="s">
        <v>98</v>
      </c>
      <c r="B10" s="42"/>
      <c r="C10" s="200"/>
      <c r="D10" s="193"/>
    </row>
    <row r="11" spans="1:4" ht="69.75" customHeight="1" x14ac:dyDescent="0.35">
      <c r="A11" s="201" t="s">
        <v>236</v>
      </c>
      <c r="B11" s="51" t="s">
        <v>48</v>
      </c>
      <c r="C11" s="202" t="s">
        <v>293</v>
      </c>
      <c r="D11" s="190" t="s">
        <v>187</v>
      </c>
    </row>
    <row r="12" spans="1:4" ht="85.5" customHeight="1" x14ac:dyDescent="0.35">
      <c r="A12" s="201" t="s">
        <v>237</v>
      </c>
      <c r="B12" s="51" t="s">
        <v>155</v>
      </c>
      <c r="C12" s="202" t="s">
        <v>296</v>
      </c>
      <c r="D12" s="193" t="s">
        <v>186</v>
      </c>
    </row>
    <row r="13" spans="1:4" ht="27.75" customHeight="1" x14ac:dyDescent="0.35">
      <c r="A13" s="203" t="s">
        <v>124</v>
      </c>
      <c r="B13" s="51"/>
      <c r="C13" s="202"/>
      <c r="D13" s="190" t="s">
        <v>188</v>
      </c>
    </row>
    <row r="14" spans="1:4" ht="81.75" customHeight="1" x14ac:dyDescent="0.35">
      <c r="A14" s="201" t="s">
        <v>238</v>
      </c>
      <c r="B14" s="51" t="s">
        <v>239</v>
      </c>
      <c r="C14" s="202" t="s">
        <v>216</v>
      </c>
      <c r="D14" s="193"/>
    </row>
    <row r="15" spans="1:4" ht="99" customHeight="1" x14ac:dyDescent="0.35">
      <c r="A15" s="201" t="s">
        <v>240</v>
      </c>
      <c r="B15" s="51" t="s">
        <v>241</v>
      </c>
      <c r="C15" s="202" t="s">
        <v>242</v>
      </c>
      <c r="D15" s="193"/>
    </row>
    <row r="16" spans="1:4" ht="142.15" customHeight="1" x14ac:dyDescent="0.35">
      <c r="A16" s="201" t="s">
        <v>243</v>
      </c>
      <c r="B16" s="51" t="s">
        <v>244</v>
      </c>
      <c r="C16" s="202" t="s">
        <v>218</v>
      </c>
      <c r="D16" s="193"/>
    </row>
    <row r="17" spans="1:4" ht="58.5" customHeight="1" x14ac:dyDescent="0.35">
      <c r="A17" s="201" t="s">
        <v>245</v>
      </c>
      <c r="B17" s="51" t="s">
        <v>126</v>
      </c>
      <c r="C17" s="202" t="s">
        <v>217</v>
      </c>
      <c r="D17" s="193"/>
    </row>
    <row r="18" spans="1:4" x14ac:dyDescent="0.35">
      <c r="A18" s="188" t="s">
        <v>99</v>
      </c>
      <c r="B18" s="44"/>
      <c r="C18" s="204"/>
      <c r="D18" s="193"/>
    </row>
    <row r="19" spans="1:4" ht="76.150000000000006" customHeight="1" x14ac:dyDescent="0.35">
      <c r="A19" s="199" t="s">
        <v>164</v>
      </c>
      <c r="B19" s="136" t="s">
        <v>246</v>
      </c>
      <c r="C19" s="205" t="s">
        <v>247</v>
      </c>
      <c r="D19" s="190"/>
    </row>
    <row r="20" spans="1:4" ht="85.9" customHeight="1" x14ac:dyDescent="0.35">
      <c r="A20" s="206" t="s">
        <v>127</v>
      </c>
      <c r="B20" s="51" t="s">
        <v>248</v>
      </c>
      <c r="C20" s="202" t="s">
        <v>249</v>
      </c>
      <c r="D20" s="190" t="s">
        <v>208</v>
      </c>
    </row>
    <row r="21" spans="1:4" ht="58" x14ac:dyDescent="0.35">
      <c r="A21" s="206" t="s">
        <v>220</v>
      </c>
      <c r="B21" s="51" t="s">
        <v>221</v>
      </c>
      <c r="C21" s="202" t="s">
        <v>250</v>
      </c>
      <c r="D21" s="190" t="s">
        <v>190</v>
      </c>
    </row>
    <row r="22" spans="1:4" ht="29" x14ac:dyDescent="0.35">
      <c r="A22" s="69" t="s">
        <v>71</v>
      </c>
      <c r="B22" s="46"/>
      <c r="C22" s="207"/>
      <c r="D22" s="190" t="s">
        <v>191</v>
      </c>
    </row>
    <row r="23" spans="1:4" ht="65.5" x14ac:dyDescent="0.35">
      <c r="A23" s="61" t="s">
        <v>59</v>
      </c>
      <c r="B23" s="60" t="s">
        <v>251</v>
      </c>
      <c r="C23" s="197" t="s">
        <v>222</v>
      </c>
      <c r="D23" s="193"/>
    </row>
    <row r="24" spans="1:4" ht="122.25" customHeight="1" x14ac:dyDescent="0.35">
      <c r="A24" s="191" t="s">
        <v>60</v>
      </c>
      <c r="B24" s="51" t="s">
        <v>53</v>
      </c>
      <c r="C24" s="208" t="s">
        <v>252</v>
      </c>
      <c r="D24" s="193"/>
    </row>
    <row r="25" spans="1:4" ht="39" x14ac:dyDescent="0.35">
      <c r="A25" s="209" t="s">
        <v>165</v>
      </c>
      <c r="B25" s="51" t="s">
        <v>52</v>
      </c>
      <c r="C25" s="208" t="s">
        <v>223</v>
      </c>
      <c r="D25" s="193"/>
    </row>
    <row r="26" spans="1:4" ht="41.25" customHeight="1" x14ac:dyDescent="0.35">
      <c r="A26" s="210" t="s">
        <v>66</v>
      </c>
      <c r="B26" s="47"/>
      <c r="C26" s="211"/>
      <c r="D26" s="190" t="s">
        <v>192</v>
      </c>
    </row>
    <row r="27" spans="1:4" ht="91" x14ac:dyDescent="0.35">
      <c r="A27" s="191" t="s">
        <v>67</v>
      </c>
      <c r="B27" s="68" t="s">
        <v>68</v>
      </c>
      <c r="C27" s="208" t="s">
        <v>253</v>
      </c>
      <c r="D27" s="190"/>
    </row>
    <row r="28" spans="1:4" ht="292.89999999999998" customHeight="1" x14ac:dyDescent="0.35">
      <c r="A28" s="191" t="s">
        <v>69</v>
      </c>
      <c r="B28" s="62" t="s">
        <v>119</v>
      </c>
      <c r="C28" s="208" t="s">
        <v>254</v>
      </c>
      <c r="D28" s="190"/>
    </row>
    <row r="29" spans="1:4" ht="127.9" customHeight="1" x14ac:dyDescent="0.35">
      <c r="A29" s="191" t="s">
        <v>255</v>
      </c>
      <c r="B29" s="62" t="s">
        <v>120</v>
      </c>
      <c r="C29" s="208" t="s">
        <v>256</v>
      </c>
      <c r="D29" s="193"/>
    </row>
    <row r="30" spans="1:4" ht="25.9" customHeight="1" x14ac:dyDescent="0.35">
      <c r="A30" s="210" t="s">
        <v>70</v>
      </c>
      <c r="B30" s="48"/>
      <c r="C30" s="211"/>
      <c r="D30" s="193"/>
    </row>
    <row r="31" spans="1:4" ht="169.15" customHeight="1" x14ac:dyDescent="0.35">
      <c r="A31" s="191" t="s">
        <v>64</v>
      </c>
      <c r="B31" s="62" t="s">
        <v>257</v>
      </c>
      <c r="C31" s="208" t="s">
        <v>258</v>
      </c>
      <c r="D31" s="193" t="s">
        <v>193</v>
      </c>
    </row>
    <row r="32" spans="1:4" ht="29" x14ac:dyDescent="0.35">
      <c r="A32" s="191" t="s">
        <v>77</v>
      </c>
      <c r="B32" s="45"/>
      <c r="C32" s="212"/>
      <c r="D32" s="190" t="s">
        <v>194</v>
      </c>
    </row>
    <row r="33" spans="1:4" ht="96" customHeight="1" x14ac:dyDescent="0.35">
      <c r="A33" s="191" t="s">
        <v>166</v>
      </c>
      <c r="B33" s="101" t="s">
        <v>128</v>
      </c>
      <c r="C33" s="202" t="s">
        <v>259</v>
      </c>
      <c r="D33" s="193"/>
    </row>
    <row r="34" spans="1:4" ht="84" customHeight="1" x14ac:dyDescent="0.35">
      <c r="A34" s="191" t="s">
        <v>167</v>
      </c>
      <c r="B34" s="101" t="s">
        <v>129</v>
      </c>
      <c r="C34" s="202" t="s">
        <v>260</v>
      </c>
      <c r="D34" s="193"/>
    </row>
    <row r="35" spans="1:4" ht="90.75" customHeight="1" x14ac:dyDescent="0.35">
      <c r="A35" s="191" t="s">
        <v>261</v>
      </c>
      <c r="B35" s="62" t="s">
        <v>130</v>
      </c>
      <c r="C35" s="208" t="s">
        <v>262</v>
      </c>
      <c r="D35" s="193"/>
    </row>
    <row r="36" spans="1:4" ht="26" x14ac:dyDescent="0.35">
      <c r="A36" s="191" t="s">
        <v>131</v>
      </c>
      <c r="B36" s="62" t="s">
        <v>132</v>
      </c>
      <c r="C36" s="208" t="s">
        <v>263</v>
      </c>
      <c r="D36" s="193"/>
    </row>
    <row r="37" spans="1:4" ht="26" x14ac:dyDescent="0.35">
      <c r="A37" s="191" t="s">
        <v>210</v>
      </c>
      <c r="B37" s="62" t="s">
        <v>264</v>
      </c>
      <c r="C37" s="208" t="s">
        <v>265</v>
      </c>
      <c r="D37" s="193" t="s">
        <v>195</v>
      </c>
    </row>
    <row r="38" spans="1:4" ht="29" x14ac:dyDescent="0.35">
      <c r="A38" s="210" t="s">
        <v>161</v>
      </c>
      <c r="B38" s="48"/>
      <c r="C38" s="211"/>
      <c r="D38" s="190" t="s">
        <v>196</v>
      </c>
    </row>
    <row r="39" spans="1:4" ht="93.65" customHeight="1" x14ac:dyDescent="0.35">
      <c r="A39" s="191" t="s">
        <v>168</v>
      </c>
      <c r="B39" s="62" t="s">
        <v>84</v>
      </c>
      <c r="C39" s="208" t="s">
        <v>266</v>
      </c>
      <c r="D39" s="193"/>
    </row>
    <row r="40" spans="1:4" ht="78" x14ac:dyDescent="0.35">
      <c r="A40" s="61" t="s">
        <v>267</v>
      </c>
      <c r="B40" s="74" t="s">
        <v>268</v>
      </c>
      <c r="C40" s="213" t="s">
        <v>269</v>
      </c>
      <c r="D40" s="193"/>
    </row>
    <row r="41" spans="1:4" ht="65" x14ac:dyDescent="0.35">
      <c r="A41" s="61" t="s">
        <v>169</v>
      </c>
      <c r="B41" s="74" t="s">
        <v>136</v>
      </c>
      <c r="C41" s="213" t="s">
        <v>270</v>
      </c>
      <c r="D41" s="193"/>
    </row>
    <row r="42" spans="1:4" ht="127.9" customHeight="1" x14ac:dyDescent="0.35">
      <c r="A42" s="214" t="s">
        <v>170</v>
      </c>
      <c r="B42" s="62" t="s">
        <v>85</v>
      </c>
      <c r="C42" s="208" t="s">
        <v>297</v>
      </c>
      <c r="D42" s="193"/>
    </row>
    <row r="43" spans="1:4" ht="43.5" x14ac:dyDescent="0.35">
      <c r="A43" s="69" t="s">
        <v>162</v>
      </c>
      <c r="B43" s="42"/>
      <c r="C43" s="200"/>
      <c r="D43" s="190" t="s">
        <v>197</v>
      </c>
    </row>
    <row r="44" spans="1:4" ht="167.5" customHeight="1" x14ac:dyDescent="0.35">
      <c r="A44" s="215" t="s">
        <v>163</v>
      </c>
      <c r="B44" s="74" t="s">
        <v>88</v>
      </c>
      <c r="C44" s="216" t="s">
        <v>271</v>
      </c>
      <c r="D44" s="193"/>
    </row>
    <row r="45" spans="1:4" ht="157.5" customHeight="1" x14ac:dyDescent="0.35">
      <c r="A45" s="191" t="s">
        <v>212</v>
      </c>
      <c r="B45" s="51" t="s">
        <v>272</v>
      </c>
      <c r="C45" s="202" t="s">
        <v>273</v>
      </c>
      <c r="D45" s="193"/>
    </row>
    <row r="46" spans="1:4" ht="104.5" x14ac:dyDescent="0.35">
      <c r="A46" s="191" t="s">
        <v>274</v>
      </c>
      <c r="B46" s="198" t="s">
        <v>275</v>
      </c>
      <c r="C46" s="217" t="s">
        <v>298</v>
      </c>
      <c r="D46" s="218" t="s">
        <v>184</v>
      </c>
    </row>
    <row r="47" spans="1:4" ht="65" x14ac:dyDescent="0.35">
      <c r="A47" s="201" t="s">
        <v>276</v>
      </c>
      <c r="B47" s="219" t="s">
        <v>47</v>
      </c>
      <c r="C47" s="220" t="s">
        <v>215</v>
      </c>
      <c r="D47" s="221" t="s">
        <v>186</v>
      </c>
    </row>
    <row r="48" spans="1:4" ht="78" x14ac:dyDescent="0.35">
      <c r="A48" s="201" t="s">
        <v>277</v>
      </c>
      <c r="B48" s="219" t="s">
        <v>125</v>
      </c>
      <c r="C48" s="220" t="s">
        <v>299</v>
      </c>
      <c r="D48" s="193"/>
    </row>
    <row r="49" spans="1:4" ht="52" x14ac:dyDescent="0.35">
      <c r="A49" s="201" t="s">
        <v>278</v>
      </c>
      <c r="B49" s="219" t="s">
        <v>279</v>
      </c>
      <c r="C49" s="220" t="s">
        <v>280</v>
      </c>
      <c r="D49" s="221" t="s">
        <v>189</v>
      </c>
    </row>
    <row r="50" spans="1:4" ht="91" x14ac:dyDescent="0.35">
      <c r="A50" s="201" t="s">
        <v>281</v>
      </c>
      <c r="B50" s="219" t="s">
        <v>282</v>
      </c>
      <c r="C50" s="220" t="s">
        <v>219</v>
      </c>
      <c r="D50" s="221"/>
    </row>
    <row r="51" spans="1:4" x14ac:dyDescent="0.35">
      <c r="A51" s="210" t="s">
        <v>92</v>
      </c>
      <c r="B51" s="43"/>
      <c r="C51" s="212"/>
      <c r="D51" s="193"/>
    </row>
    <row r="52" spans="1:4" ht="143" x14ac:dyDescent="0.35">
      <c r="A52" s="222" t="s">
        <v>91</v>
      </c>
      <c r="B52" s="51" t="s">
        <v>283</v>
      </c>
      <c r="C52" s="202" t="s">
        <v>284</v>
      </c>
      <c r="D52" s="190" t="s">
        <v>198</v>
      </c>
    </row>
    <row r="53" spans="1:4" ht="26" x14ac:dyDescent="0.35">
      <c r="A53" s="223" t="s">
        <v>285</v>
      </c>
      <c r="B53" s="51" t="s">
        <v>286</v>
      </c>
      <c r="C53" s="202" t="s">
        <v>287</v>
      </c>
      <c r="D53" s="224" t="s">
        <v>200</v>
      </c>
    </row>
    <row r="54" spans="1:4" ht="65.5" thickBot="1" x14ac:dyDescent="0.4">
      <c r="A54" s="225" t="s">
        <v>288</v>
      </c>
      <c r="B54" s="226" t="s">
        <v>289</v>
      </c>
      <c r="C54" s="227" t="s">
        <v>290</v>
      </c>
      <c r="D54" s="190" t="s">
        <v>199</v>
      </c>
    </row>
  </sheetData>
  <mergeCells count="2">
    <mergeCell ref="B1:C1"/>
    <mergeCell ref="D2:D3"/>
  </mergeCells>
  <pageMargins left="0.7" right="0.7" top="0.75" bottom="0.75" header="0.3" footer="0.3"/>
  <pageSetup scale="78"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Indicative budget</vt:lpstr>
      <vt:lpstr>Explanatory 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Coert</dc:creator>
  <cp:lastModifiedBy>Bologa Alexandr</cp:lastModifiedBy>
  <cp:lastPrinted>2017-07-07T14:41:07Z</cp:lastPrinted>
  <dcterms:created xsi:type="dcterms:W3CDTF">2016-10-16T15:27:21Z</dcterms:created>
  <dcterms:modified xsi:type="dcterms:W3CDTF">2018-05-14T17:47:21Z</dcterms:modified>
</cp:coreProperties>
</file>